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lanning &amp; Zoning\Citizens Advisory Committee\Public Meeting February 1 2024\To post on website\"/>
    </mc:Choice>
  </mc:AlternateContent>
  <xr:revisionPtr revIDLastSave="0" documentId="13_ncr:1_{6BC60A33-6569-4C00-85B2-A6BC730D2BB4}" xr6:coauthVersionLast="47" xr6:coauthVersionMax="47" xr10:uidLastSave="{00000000-0000-0000-0000-000000000000}"/>
  <bookViews>
    <workbookView xWindow="525" yWindow="690" windowWidth="19470" windowHeight="11865" xr2:uid="{CD929AD7-814F-4CD2-8191-7BA1D3069AB0}"/>
  </bookViews>
  <sheets>
    <sheet name="All Zon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5" i="1"/>
  <c r="C6" i="1" s="1"/>
  <c r="E16" i="1"/>
  <c r="E5" i="1"/>
  <c r="K87" i="1"/>
  <c r="J87" i="1"/>
  <c r="I87" i="1"/>
  <c r="H87" i="1"/>
  <c r="G87" i="1"/>
  <c r="F87" i="1"/>
  <c r="K86" i="1"/>
  <c r="J86" i="1"/>
  <c r="I86" i="1"/>
  <c r="H86" i="1"/>
  <c r="G86" i="1"/>
  <c r="F86" i="1"/>
  <c r="D87" i="1"/>
  <c r="D86" i="1"/>
  <c r="D68" i="1"/>
  <c r="J68" i="1"/>
  <c r="I68" i="1"/>
  <c r="H68" i="1"/>
  <c r="G68" i="1"/>
  <c r="F68" i="1"/>
  <c r="K52" i="1"/>
  <c r="J52" i="1"/>
  <c r="I52" i="1"/>
  <c r="H52" i="1"/>
  <c r="G52" i="1"/>
  <c r="F52" i="1"/>
  <c r="D52" i="1"/>
  <c r="K51" i="1"/>
  <c r="J51" i="1"/>
  <c r="I51" i="1"/>
  <c r="H51" i="1"/>
  <c r="G51" i="1"/>
  <c r="F51" i="1"/>
  <c r="D51" i="1"/>
  <c r="M34" i="1"/>
  <c r="L34" i="1"/>
  <c r="K34" i="1"/>
  <c r="J34" i="1"/>
  <c r="I34" i="1"/>
  <c r="H34" i="1"/>
  <c r="G34" i="1"/>
  <c r="F34" i="1"/>
  <c r="D34" i="1"/>
  <c r="M33" i="1"/>
  <c r="L33" i="1"/>
  <c r="K33" i="1"/>
  <c r="J33" i="1"/>
  <c r="I33" i="1"/>
  <c r="H33" i="1"/>
  <c r="G33" i="1"/>
  <c r="F33" i="1"/>
  <c r="D33" i="1"/>
  <c r="M16" i="1"/>
  <c r="L16" i="1"/>
  <c r="K16" i="1"/>
  <c r="J16" i="1"/>
  <c r="I16" i="1"/>
  <c r="H16" i="1"/>
  <c r="G16" i="1"/>
  <c r="F16" i="1"/>
  <c r="D16" i="1"/>
  <c r="M15" i="1"/>
  <c r="L15" i="1"/>
  <c r="K15" i="1"/>
  <c r="J15" i="1"/>
  <c r="I15" i="1"/>
  <c r="H15" i="1"/>
  <c r="G15" i="1"/>
  <c r="F15" i="1"/>
  <c r="D15" i="1"/>
  <c r="G76" i="1"/>
  <c r="G77" i="1" s="1"/>
  <c r="F76" i="1"/>
  <c r="D76" i="1"/>
  <c r="F58" i="1"/>
  <c r="D58" i="1"/>
  <c r="K76" i="1"/>
  <c r="J76" i="1"/>
  <c r="I76" i="1"/>
  <c r="H76" i="1"/>
  <c r="J58" i="1"/>
  <c r="J59" i="1" s="1"/>
  <c r="I58" i="1"/>
  <c r="H58" i="1"/>
  <c r="G58" i="1"/>
  <c r="K41" i="1"/>
  <c r="J41" i="1"/>
  <c r="I41" i="1"/>
  <c r="H41" i="1"/>
  <c r="H42" i="1" s="1"/>
  <c r="G41" i="1"/>
  <c r="F41" i="1"/>
  <c r="D41" i="1"/>
  <c r="D42" i="1" s="1"/>
  <c r="M23" i="1"/>
  <c r="M24" i="1" s="1"/>
  <c r="L23" i="1"/>
  <c r="K23" i="1"/>
  <c r="J23" i="1"/>
  <c r="I23" i="1"/>
  <c r="I24" i="1" s="1"/>
  <c r="H23" i="1"/>
  <c r="G23" i="1"/>
  <c r="F23" i="1"/>
  <c r="F24" i="1" s="1"/>
  <c r="D23" i="1"/>
  <c r="D24" i="1" s="1"/>
  <c r="M5" i="1"/>
  <c r="L5" i="1"/>
  <c r="K5" i="1"/>
  <c r="J5" i="1"/>
  <c r="J6" i="1" s="1"/>
  <c r="I5" i="1"/>
  <c r="H5" i="1"/>
  <c r="H6" i="1" s="1"/>
  <c r="G5" i="1"/>
  <c r="G6" i="1" s="1"/>
  <c r="F5" i="1"/>
  <c r="F6" i="1" s="1"/>
  <c r="D5" i="1"/>
  <c r="C7" i="1" l="1"/>
  <c r="C8" i="1" s="1"/>
  <c r="E6" i="1"/>
  <c r="E7" i="1" s="1"/>
  <c r="E8" i="1" s="1"/>
  <c r="G78" i="1"/>
  <c r="G79" i="1" s="1"/>
  <c r="G88" i="1" s="1"/>
  <c r="J60" i="1"/>
  <c r="J61" i="1" s="1"/>
  <c r="D43" i="1"/>
  <c r="D44" i="1" s="1"/>
  <c r="D53" i="1" s="1"/>
  <c r="D25" i="1"/>
  <c r="D26" i="1" s="1"/>
  <c r="D35" i="1" s="1"/>
  <c r="H43" i="1"/>
  <c r="H44" i="1" s="1"/>
  <c r="H53" i="1" s="1"/>
  <c r="F25" i="1"/>
  <c r="F26" i="1" s="1"/>
  <c r="F35" i="1" s="1"/>
  <c r="F7" i="1"/>
  <c r="F8" i="1" s="1"/>
  <c r="F17" i="1" s="1"/>
  <c r="J7" i="1"/>
  <c r="J8" i="1" s="1"/>
  <c r="J17" i="1" s="1"/>
  <c r="G7" i="1"/>
  <c r="G8" i="1" s="1"/>
  <c r="G17" i="1" s="1"/>
  <c r="H7" i="1"/>
  <c r="H8" i="1" s="1"/>
  <c r="H17" i="1" s="1"/>
  <c r="I25" i="1"/>
  <c r="I26" i="1" s="1"/>
  <c r="I35" i="1" s="1"/>
  <c r="M25" i="1"/>
  <c r="M26" i="1" s="1"/>
  <c r="M35" i="1" s="1"/>
  <c r="D77" i="1"/>
  <c r="D78" i="1" s="1"/>
  <c r="F77" i="1"/>
  <c r="F78" i="1" s="1"/>
  <c r="I42" i="1"/>
  <c r="D59" i="1"/>
  <c r="F59" i="1"/>
  <c r="F60" i="1" s="1"/>
  <c r="H59" i="1"/>
  <c r="H60" i="1" s="1"/>
  <c r="I77" i="1"/>
  <c r="I78" i="1" s="1"/>
  <c r="H77" i="1"/>
  <c r="J77" i="1"/>
  <c r="J78" i="1" s="1"/>
  <c r="K77" i="1"/>
  <c r="K78" i="1" s="1"/>
  <c r="I59" i="1"/>
  <c r="I60" i="1" s="1"/>
  <c r="G59" i="1"/>
  <c r="F42" i="1"/>
  <c r="F43" i="1" s="1"/>
  <c r="J42" i="1"/>
  <c r="J43" i="1" s="1"/>
  <c r="G42" i="1"/>
  <c r="G43" i="1" s="1"/>
  <c r="K42" i="1"/>
  <c r="K43" i="1" s="1"/>
  <c r="J24" i="1"/>
  <c r="G24" i="1"/>
  <c r="G25" i="1" s="1"/>
  <c r="K24" i="1"/>
  <c r="K25" i="1" s="1"/>
  <c r="H24" i="1"/>
  <c r="H25" i="1" s="1"/>
  <c r="L24" i="1"/>
  <c r="D6" i="1"/>
  <c r="I6" i="1"/>
  <c r="K6" i="1"/>
  <c r="M6" i="1"/>
  <c r="M7" i="1" s="1"/>
  <c r="L6" i="1"/>
  <c r="L7" i="1" s="1"/>
  <c r="C10" i="1" l="1"/>
  <c r="C13" i="1" s="1"/>
  <c r="C17" i="1"/>
  <c r="E10" i="1"/>
  <c r="E13" i="1" s="1"/>
  <c r="E17" i="1"/>
  <c r="F79" i="1"/>
  <c r="F88" i="1" s="1"/>
  <c r="G81" i="1"/>
  <c r="G10" i="1"/>
  <c r="J10" i="1"/>
  <c r="D46" i="1"/>
  <c r="D49" i="1" s="1"/>
  <c r="I28" i="1"/>
  <c r="F10" i="1"/>
  <c r="H78" i="1"/>
  <c r="H79" i="1" s="1"/>
  <c r="H88" i="1" s="1"/>
  <c r="H46" i="1"/>
  <c r="D28" i="1"/>
  <c r="J63" i="1"/>
  <c r="H10" i="1"/>
  <c r="F28" i="1"/>
  <c r="D60" i="1"/>
  <c r="D61" i="1" s="1"/>
  <c r="I61" i="1"/>
  <c r="H61" i="1"/>
  <c r="G60" i="1"/>
  <c r="G61" i="1" s="1"/>
  <c r="I43" i="1"/>
  <c r="I44" i="1" s="1"/>
  <c r="I53" i="1" s="1"/>
  <c r="M28" i="1"/>
  <c r="J25" i="1"/>
  <c r="J26" i="1" s="1"/>
  <c r="J35" i="1" s="1"/>
  <c r="D7" i="1"/>
  <c r="D8" i="1" s="1"/>
  <c r="D17" i="1" s="1"/>
  <c r="I7" i="1"/>
  <c r="I8" i="1" s="1"/>
  <c r="I17" i="1" s="1"/>
  <c r="H26" i="1"/>
  <c r="H35" i="1" s="1"/>
  <c r="L25" i="1"/>
  <c r="L26" i="1" s="1"/>
  <c r="L35" i="1" s="1"/>
  <c r="K7" i="1"/>
  <c r="K8" i="1" s="1"/>
  <c r="K17" i="1" s="1"/>
  <c r="D79" i="1"/>
  <c r="D88" i="1" s="1"/>
  <c r="F61" i="1"/>
  <c r="I79" i="1"/>
  <c r="I88" i="1" s="1"/>
  <c r="J79" i="1"/>
  <c r="J88" i="1" s="1"/>
  <c r="K79" i="1"/>
  <c r="K88" i="1" s="1"/>
  <c r="K44" i="1"/>
  <c r="K53" i="1" s="1"/>
  <c r="J44" i="1"/>
  <c r="J53" i="1" s="1"/>
  <c r="G44" i="1"/>
  <c r="G53" i="1" s="1"/>
  <c r="F44" i="1"/>
  <c r="F53" i="1" s="1"/>
  <c r="G26" i="1"/>
  <c r="G35" i="1" s="1"/>
  <c r="K26" i="1"/>
  <c r="K35" i="1" s="1"/>
  <c r="L8" i="1"/>
  <c r="L17" i="1" s="1"/>
  <c r="M8" i="1"/>
  <c r="M17" i="1" s="1"/>
  <c r="D18" i="1" l="1"/>
  <c r="G82" i="1"/>
  <c r="G89" i="1" s="1"/>
  <c r="G84" i="1"/>
  <c r="J64" i="1"/>
  <c r="J66" i="1"/>
  <c r="J69" i="1" s="1"/>
  <c r="J70" i="1" s="1"/>
  <c r="D47" i="1"/>
  <c r="D54" i="1" s="1"/>
  <c r="H47" i="1"/>
  <c r="H54" i="1" s="1"/>
  <c r="H49" i="1"/>
  <c r="F31" i="1"/>
  <c r="M31" i="1"/>
  <c r="I31" i="1"/>
  <c r="D31" i="1"/>
  <c r="M29" i="1"/>
  <c r="M36" i="1" s="1"/>
  <c r="L28" i="1"/>
  <c r="L29" i="1" s="1"/>
  <c r="L36" i="1" s="1"/>
  <c r="J11" i="1"/>
  <c r="J13" i="1"/>
  <c r="F29" i="1"/>
  <c r="F36" i="1" s="1"/>
  <c r="H11" i="1"/>
  <c r="H13" i="1"/>
  <c r="D29" i="1"/>
  <c r="D36" i="1" s="1"/>
  <c r="F81" i="1"/>
  <c r="I29" i="1"/>
  <c r="I36" i="1" s="1"/>
  <c r="F11" i="1"/>
  <c r="F13" i="1"/>
  <c r="G11" i="1"/>
  <c r="G13" i="1"/>
  <c r="D10" i="1"/>
  <c r="H81" i="1"/>
  <c r="K10" i="1"/>
  <c r="K13" i="1" s="1"/>
  <c r="K28" i="1"/>
  <c r="J81" i="1"/>
  <c r="I63" i="1"/>
  <c r="G46" i="1"/>
  <c r="D81" i="1"/>
  <c r="D84" i="1" s="1"/>
  <c r="J46" i="1"/>
  <c r="J49" i="1" s="1"/>
  <c r="M10" i="1"/>
  <c r="G28" i="1"/>
  <c r="K46" i="1"/>
  <c r="I81" i="1"/>
  <c r="I46" i="1"/>
  <c r="D63" i="1"/>
  <c r="I10" i="1"/>
  <c r="H63" i="1"/>
  <c r="L10" i="1"/>
  <c r="F46" i="1"/>
  <c r="F49" i="1" s="1"/>
  <c r="K81" i="1"/>
  <c r="F63" i="1"/>
  <c r="H28" i="1"/>
  <c r="G63" i="1"/>
  <c r="J28" i="1"/>
  <c r="H18" i="1" l="1"/>
  <c r="G18" i="1"/>
  <c r="G20" i="1"/>
  <c r="F18" i="1"/>
  <c r="J18" i="1"/>
  <c r="J20" i="1"/>
  <c r="F20" i="1"/>
  <c r="H20" i="1"/>
  <c r="I82" i="1"/>
  <c r="I89" i="1" s="1"/>
  <c r="I84" i="1"/>
  <c r="J82" i="1"/>
  <c r="J89" i="1" s="1"/>
  <c r="J84" i="1"/>
  <c r="K82" i="1"/>
  <c r="K89" i="1" s="1"/>
  <c r="K84" i="1"/>
  <c r="D82" i="1"/>
  <c r="D89" i="1" s="1"/>
  <c r="H82" i="1"/>
  <c r="H89" i="1" s="1"/>
  <c r="H84" i="1"/>
  <c r="F82" i="1"/>
  <c r="F89" i="1" s="1"/>
  <c r="F84" i="1"/>
  <c r="D66" i="1"/>
  <c r="D69" i="1" s="1"/>
  <c r="D70" i="1" s="1"/>
  <c r="G64" i="1"/>
  <c r="G66" i="1"/>
  <c r="G69" i="1" s="1"/>
  <c r="G70" i="1" s="1"/>
  <c r="F64" i="1"/>
  <c r="F66" i="1"/>
  <c r="F69" i="1" s="1"/>
  <c r="F70" i="1" s="1"/>
  <c r="H64" i="1"/>
  <c r="H66" i="1"/>
  <c r="H69" i="1" s="1"/>
  <c r="H70" i="1" s="1"/>
  <c r="I64" i="1"/>
  <c r="I66" i="1"/>
  <c r="I69" i="1" s="1"/>
  <c r="I70" i="1" s="1"/>
  <c r="F47" i="1"/>
  <c r="F54" i="1" s="1"/>
  <c r="I47" i="1"/>
  <c r="I54" i="1" s="1"/>
  <c r="I49" i="1"/>
  <c r="K47" i="1"/>
  <c r="K54" i="1" s="1"/>
  <c r="K49" i="1"/>
  <c r="G47" i="1"/>
  <c r="G54" i="1" s="1"/>
  <c r="G49" i="1"/>
  <c r="J47" i="1"/>
  <c r="J54" i="1" s="1"/>
  <c r="L31" i="1"/>
  <c r="K11" i="1"/>
  <c r="K31" i="1"/>
  <c r="G31" i="1"/>
  <c r="G29" i="1"/>
  <c r="G36" i="1" s="1"/>
  <c r="L11" i="1"/>
  <c r="L13" i="1"/>
  <c r="I11" i="1"/>
  <c r="I13" i="1"/>
  <c r="D11" i="1"/>
  <c r="D13" i="1"/>
  <c r="J29" i="1"/>
  <c r="J36" i="1" s="1"/>
  <c r="J31" i="1"/>
  <c r="H29" i="1"/>
  <c r="H36" i="1" s="1"/>
  <c r="H31" i="1"/>
  <c r="M11" i="1"/>
  <c r="M13" i="1"/>
  <c r="K29" i="1"/>
  <c r="K36" i="1" s="1"/>
  <c r="D64" i="1"/>
  <c r="M18" i="1" l="1"/>
  <c r="M20" i="1"/>
  <c r="I18" i="1"/>
  <c r="L18" i="1"/>
  <c r="K18" i="1"/>
  <c r="D20" i="1"/>
  <c r="K20" i="1"/>
  <c r="I20" i="1"/>
  <c r="L20" i="1" l="1"/>
</calcChain>
</file>

<file path=xl/sharedStrings.xml><?xml version="1.0" encoding="utf-8"?>
<sst xmlns="http://schemas.openxmlformats.org/spreadsheetml/2006/main" count="102" uniqueCount="34">
  <si>
    <t>R-2</t>
  </si>
  <si>
    <t>35% Conservation Space</t>
  </si>
  <si>
    <t>Developable Area</t>
  </si>
  <si>
    <t>A-1</t>
  </si>
  <si>
    <t>1 DU/Acre</t>
  </si>
  <si>
    <t>Parcel Size (Acres)</t>
  </si>
  <si>
    <t>Parcel Size (SqFt)</t>
  </si>
  <si>
    <t>Infrastructure(7%)</t>
  </si>
  <si>
    <t>Density Bonus(Developable Acreage * .4)</t>
  </si>
  <si>
    <t xml:space="preserve"> </t>
  </si>
  <si>
    <t>DUs/Developable Acreage</t>
  </si>
  <si>
    <t>Current Allowed DU per Parcel</t>
  </si>
  <si>
    <t>A-2</t>
  </si>
  <si>
    <t>A-3</t>
  </si>
  <si>
    <t>1 DU/2 Acre</t>
  </si>
  <si>
    <t>1 DU/3 Acre</t>
  </si>
  <si>
    <t>1 DU/.5 Acre</t>
  </si>
  <si>
    <t>R-3</t>
  </si>
  <si>
    <t>1 DU/.33 Acre</t>
  </si>
  <si>
    <t>Density Bonus(Developable Acreage * .5)</t>
  </si>
  <si>
    <t>Total DU@.4</t>
  </si>
  <si>
    <t>Total DU@.5</t>
  </si>
  <si>
    <t>Avg lot size acreage@.4 bonus</t>
  </si>
  <si>
    <t>Avg max sq ft@.4 bonus</t>
  </si>
  <si>
    <t>Density Bonus(Developable Acreage * .4) Whole number</t>
  </si>
  <si>
    <t>Density Bonus(Developable Acreage * .5) Whole number</t>
  </si>
  <si>
    <t>Total DU</t>
  </si>
  <si>
    <t>Density Bonus(Developable Acreage*.5) Whole number</t>
  </si>
  <si>
    <t>Total buildable Area  (sq. ft.)</t>
  </si>
  <si>
    <t>Buildable Area (Using Far &amp; Developable Acreage) (sq. ft.)</t>
  </si>
  <si>
    <t>Total buildable Area (sq. ft.)</t>
  </si>
  <si>
    <t>Buildable Area by lot (Using Far &amp; Developable Acreage) (sq. ft.)</t>
  </si>
  <si>
    <t>Total buildable Area (sq.ft.)</t>
  </si>
  <si>
    <t>Buildable Area by lot (Using Far &amp; Developable Acreage) (sq.ft.)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</si>
</sst>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1" fontId="0" fillId="0" borderId="1" xfId="0" applyNumberFormat="1" applyBorder="1"/>
    <xf numFmtId="3" fontId="0" fillId="0" borderId="1" xfId="0" applyNumberFormat="1" applyBorder="1"/>
    <xf numFmtId="1" fontId="0" fillId="0" borderId="0" xfId="0" applyNumberFormat="1"/>
    <xf numFmtId="0" fontId="0" fillId="0" borderId="1" xfId="0" applyBorder="1" applyAlignment="1">
      <alignment wrapText="1"/>
    </xf>
    <xf numFmtId="3" fontId="0" fillId="0" borderId="0" xfId="0" applyNumberFormat="1"/>
    <xf numFmtId="2" fontId="0" fillId="0" borderId="1" xfId="0" applyNumberFormat="1" applyBorder="1"/>
    <xf numFmtId="2" fontId="0" fillId="0" borderId="0" xfId="0" applyNumberFormat="1"/>
    <xf numFmtId="164" fontId="0" fillId="0" borderId="1" xfId="0" applyNumberFormat="1" applyBorder="1"/>
    <xf numFmtId="4" fontId="0" fillId="0" borderId="1" xfId="0" applyNumberFormat="1" applyBorder="1"/>
    <xf numFmtId="0" fontId="0" fillId="2" borderId="1" xfId="0" applyFill="1" applyBorder="1" applyAlignment="1">
      <alignment wrapText="1"/>
    </xf>
    <xf numFmtId="3" fontId="0" fillId="2" borderId="1" xfId="0" applyNumberFormat="1" applyFill="1" applyBorder="1"/>
    <xf numFmtId="2" fontId="0" fillId="2" borderId="1" xfId="0" applyNumberFormat="1" applyFill="1" applyBorder="1"/>
    <xf numFmtId="1" fontId="0" fillId="2" borderId="1" xfId="0" applyNumberFormat="1" applyFill="1" applyBorder="1"/>
    <xf numFmtId="0" fontId="1" fillId="0" borderId="0" xfId="0" applyFont="1"/>
    <xf numFmtId="0" fontId="0" fillId="0" borderId="2" xfId="0" applyBorder="1" applyAlignment="1">
      <alignment wrapText="1"/>
    </xf>
    <xf numFmtId="1" fontId="0" fillId="0" borderId="2" xfId="0" applyNumberFormat="1" applyBorder="1"/>
    <xf numFmtId="0" fontId="0" fillId="0" borderId="3" xfId="0" applyBorder="1"/>
    <xf numFmtId="0" fontId="0" fillId="0" borderId="4" xfId="0" applyBorder="1" applyAlignment="1">
      <alignment wrapText="1"/>
    </xf>
    <xf numFmtId="1" fontId="0" fillId="0" borderId="5" xfId="0" applyNumberFormat="1" applyBorder="1"/>
    <xf numFmtId="3" fontId="0" fillId="0" borderId="3" xfId="0" applyNumberFormat="1" applyBorder="1"/>
    <xf numFmtId="0" fontId="1" fillId="0" borderId="6" xfId="0" applyFont="1" applyBorder="1"/>
    <xf numFmtId="3" fontId="0" fillId="2" borderId="1" xfId="0" applyNumberFormat="1" applyFill="1" applyBorder="1" applyAlignment="1">
      <alignment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73753-B255-47AB-B1CC-7D18FB883273}">
  <dimension ref="A4:R91"/>
  <sheetViews>
    <sheetView tabSelected="1" workbookViewId="0">
      <selection activeCell="B1" sqref="B1"/>
    </sheetView>
  </sheetViews>
  <sheetFormatPr defaultRowHeight="15" x14ac:dyDescent="0.25"/>
  <cols>
    <col min="1" max="1" width="13.42578125" customWidth="1"/>
    <col min="2" max="2" width="29.28515625" customWidth="1"/>
    <col min="3" max="3" width="7.85546875" customWidth="1"/>
    <col min="11" max="11" width="8.85546875" customWidth="1"/>
    <col min="15" max="15" width="12" bestFit="1" customWidth="1"/>
  </cols>
  <sheetData>
    <row r="4" spans="1:16" x14ac:dyDescent="0.25">
      <c r="A4" s="15" t="s">
        <v>3</v>
      </c>
      <c r="B4" s="1" t="s">
        <v>5</v>
      </c>
      <c r="C4" s="1">
        <v>2</v>
      </c>
      <c r="D4" s="1">
        <v>3.2</v>
      </c>
      <c r="E4" s="1">
        <v>3.5</v>
      </c>
      <c r="F4" s="1">
        <v>4.2</v>
      </c>
      <c r="G4" s="1">
        <v>5</v>
      </c>
      <c r="H4" s="1">
        <v>6</v>
      </c>
      <c r="I4" s="1">
        <v>6.33</v>
      </c>
      <c r="J4" s="1">
        <v>7</v>
      </c>
      <c r="K4" s="1">
        <v>7.6</v>
      </c>
      <c r="L4" s="1">
        <v>8.75</v>
      </c>
      <c r="M4" s="1">
        <v>9</v>
      </c>
    </row>
    <row r="5" spans="1:16" x14ac:dyDescent="0.25">
      <c r="A5" s="15" t="s">
        <v>4</v>
      </c>
      <c r="B5" s="1" t="s">
        <v>6</v>
      </c>
      <c r="C5" s="3">
        <f>C4*43560</f>
        <v>87120</v>
      </c>
      <c r="D5" s="3">
        <f>D4*43560</f>
        <v>139392</v>
      </c>
      <c r="E5" s="3">
        <f>E4*43560</f>
        <v>152460</v>
      </c>
      <c r="F5" s="3">
        <f t="shared" ref="F5:M5" si="0">F4*43560</f>
        <v>182952</v>
      </c>
      <c r="G5" s="3">
        <f t="shared" si="0"/>
        <v>217800</v>
      </c>
      <c r="H5" s="3">
        <f t="shared" si="0"/>
        <v>261360</v>
      </c>
      <c r="I5" s="3">
        <f t="shared" si="0"/>
        <v>275734.8</v>
      </c>
      <c r="J5" s="3">
        <f t="shared" si="0"/>
        <v>304920</v>
      </c>
      <c r="K5" s="3">
        <f t="shared" si="0"/>
        <v>331056</v>
      </c>
      <c r="L5" s="3">
        <f t="shared" si="0"/>
        <v>381150</v>
      </c>
      <c r="M5" s="3">
        <f t="shared" si="0"/>
        <v>392040</v>
      </c>
      <c r="P5" s="4"/>
    </row>
    <row r="6" spans="1:16" x14ac:dyDescent="0.25">
      <c r="B6" s="1" t="s">
        <v>1</v>
      </c>
      <c r="C6" s="3">
        <f t="shared" ref="C6" si="1">C5*0.35</f>
        <v>30491.999999999996</v>
      </c>
      <c r="D6" s="3">
        <f t="shared" ref="D6:M6" si="2">D5*0.35</f>
        <v>48787.199999999997</v>
      </c>
      <c r="E6" s="3">
        <f t="shared" ref="E6" si="3">E5*0.35</f>
        <v>53361</v>
      </c>
      <c r="F6" s="3">
        <f t="shared" si="2"/>
        <v>64033.2</v>
      </c>
      <c r="G6" s="3">
        <f t="shared" si="2"/>
        <v>76230</v>
      </c>
      <c r="H6" s="3">
        <f t="shared" si="2"/>
        <v>91476</v>
      </c>
      <c r="I6" s="3">
        <f t="shared" si="2"/>
        <v>96507.18</v>
      </c>
      <c r="J6" s="3">
        <f t="shared" si="2"/>
        <v>106722</v>
      </c>
      <c r="K6" s="3">
        <f t="shared" si="2"/>
        <v>115869.59999999999</v>
      </c>
      <c r="L6" s="3">
        <f t="shared" si="2"/>
        <v>133402.5</v>
      </c>
      <c r="M6" s="3">
        <f t="shared" si="2"/>
        <v>137214</v>
      </c>
      <c r="O6" s="4" t="s">
        <v>9</v>
      </c>
    </row>
    <row r="7" spans="1:16" x14ac:dyDescent="0.25">
      <c r="B7" s="1" t="s">
        <v>7</v>
      </c>
      <c r="C7" s="3">
        <f>(C5-C6)*0.07</f>
        <v>3963.9600000000005</v>
      </c>
      <c r="D7" s="3">
        <f>(D5-D6)*0.07</f>
        <v>6342.3360000000011</v>
      </c>
      <c r="E7" s="3">
        <f>(E5-E6)*0.07</f>
        <v>6936.93</v>
      </c>
      <c r="F7" s="3">
        <f t="shared" ref="F7:M7" si="4">(F5-F6)*0.07</f>
        <v>8324.3160000000007</v>
      </c>
      <c r="G7" s="3">
        <f t="shared" si="4"/>
        <v>9909.9000000000015</v>
      </c>
      <c r="H7" s="3">
        <f t="shared" si="4"/>
        <v>11891.880000000001</v>
      </c>
      <c r="I7" s="3">
        <f t="shared" si="4"/>
        <v>12545.933400000002</v>
      </c>
      <c r="J7" s="3">
        <f t="shared" si="4"/>
        <v>13873.86</v>
      </c>
      <c r="K7" s="3">
        <f t="shared" si="4"/>
        <v>15063.048000000003</v>
      </c>
      <c r="L7" s="3">
        <f t="shared" si="4"/>
        <v>17342.325000000001</v>
      </c>
      <c r="M7" s="3">
        <f t="shared" si="4"/>
        <v>17837.820000000003</v>
      </c>
      <c r="P7" s="4"/>
    </row>
    <row r="8" spans="1:16" x14ac:dyDescent="0.25">
      <c r="B8" s="1" t="s">
        <v>2</v>
      </c>
      <c r="C8" s="3">
        <f>C5-C6-C7</f>
        <v>52664.04</v>
      </c>
      <c r="D8" s="3">
        <f>D5-D6-D7</f>
        <v>84262.464000000007</v>
      </c>
      <c r="E8" s="3">
        <f>E5-E6-E7</f>
        <v>92162.07</v>
      </c>
      <c r="F8" s="3">
        <f t="shared" ref="F8:M8" si="5">F5-F6-F7</f>
        <v>110594.484</v>
      </c>
      <c r="G8" s="3">
        <f t="shared" si="5"/>
        <v>131660.1</v>
      </c>
      <c r="H8" s="3">
        <f t="shared" si="5"/>
        <v>157992.12</v>
      </c>
      <c r="I8" s="3">
        <f t="shared" si="5"/>
        <v>166681.68659999999</v>
      </c>
      <c r="J8" s="3">
        <f t="shared" si="5"/>
        <v>184324.14</v>
      </c>
      <c r="K8" s="3">
        <f t="shared" si="5"/>
        <v>200123.35200000001</v>
      </c>
      <c r="L8" s="3">
        <f t="shared" si="5"/>
        <v>230405.17499999999</v>
      </c>
      <c r="M8" s="3">
        <f t="shared" si="5"/>
        <v>236988.18</v>
      </c>
    </row>
    <row r="9" spans="1:16" x14ac:dyDescent="0.25">
      <c r="B9" s="1" t="s">
        <v>11</v>
      </c>
      <c r="C9" s="1">
        <v>2</v>
      </c>
      <c r="D9" s="3">
        <v>3</v>
      </c>
      <c r="E9" s="3">
        <v>3</v>
      </c>
      <c r="F9" s="3">
        <v>4</v>
      </c>
      <c r="G9" s="3">
        <v>5</v>
      </c>
      <c r="H9" s="3">
        <v>6</v>
      </c>
      <c r="I9" s="3">
        <v>6</v>
      </c>
      <c r="J9" s="3">
        <v>7</v>
      </c>
      <c r="K9" s="3">
        <v>7</v>
      </c>
      <c r="L9" s="3">
        <v>8</v>
      </c>
      <c r="M9" s="3">
        <v>9</v>
      </c>
    </row>
    <row r="10" spans="1:16" x14ac:dyDescent="0.25">
      <c r="B10" s="1" t="s">
        <v>10</v>
      </c>
      <c r="C10" s="7">
        <f>C8/43560</f>
        <v>1.2090000000000001</v>
      </c>
      <c r="D10" s="7">
        <f>D8/43560</f>
        <v>1.9344000000000001</v>
      </c>
      <c r="E10" s="7">
        <f>E8/43560</f>
        <v>2.1157500000000002</v>
      </c>
      <c r="F10" s="7">
        <f>F8/43560</f>
        <v>2.5388999999999999</v>
      </c>
      <c r="G10" s="7">
        <f t="shared" ref="G10:M10" si="6">G8/43560</f>
        <v>3.0225</v>
      </c>
      <c r="H10" s="7">
        <f t="shared" si="6"/>
        <v>3.6269999999999998</v>
      </c>
      <c r="I10" s="7">
        <f t="shared" si="6"/>
        <v>3.8264849999999995</v>
      </c>
      <c r="J10" s="7">
        <f t="shared" si="6"/>
        <v>4.2315000000000005</v>
      </c>
      <c r="K10" s="7">
        <f t="shared" si="6"/>
        <v>4.5942000000000007</v>
      </c>
      <c r="L10" s="7">
        <f t="shared" si="6"/>
        <v>5.2893749999999997</v>
      </c>
      <c r="M10" s="7">
        <f t="shared" si="6"/>
        <v>5.4405000000000001</v>
      </c>
    </row>
    <row r="11" spans="1:16" ht="30" hidden="1" x14ac:dyDescent="0.25">
      <c r="B11" s="5" t="s">
        <v>8</v>
      </c>
      <c r="C11" s="5"/>
      <c r="D11" s="10">
        <f t="shared" ref="D11:M11" si="7">D10*0.4</f>
        <v>0.77376000000000011</v>
      </c>
      <c r="E11" s="10"/>
      <c r="F11" s="10">
        <f t="shared" si="7"/>
        <v>1.01556</v>
      </c>
      <c r="G11" s="10">
        <f t="shared" si="7"/>
        <v>1.2090000000000001</v>
      </c>
      <c r="H11" s="10">
        <f t="shared" si="7"/>
        <v>1.4508000000000001</v>
      </c>
      <c r="I11" s="10">
        <f t="shared" si="7"/>
        <v>1.5305939999999998</v>
      </c>
      <c r="J11" s="10">
        <f t="shared" si="7"/>
        <v>1.6926000000000003</v>
      </c>
      <c r="K11" s="10">
        <f t="shared" si="7"/>
        <v>1.8376800000000004</v>
      </c>
      <c r="L11" s="10">
        <f t="shared" si="7"/>
        <v>2.1157499999999998</v>
      </c>
      <c r="M11" s="10">
        <f t="shared" si="7"/>
        <v>2.1762000000000001</v>
      </c>
    </row>
    <row r="12" spans="1:16" ht="30" hidden="1" x14ac:dyDescent="0.25">
      <c r="B12" s="5" t="s">
        <v>24</v>
      </c>
      <c r="C12" s="5"/>
      <c r="D12" s="10">
        <v>1</v>
      </c>
      <c r="E12" s="10"/>
      <c r="F12" s="10">
        <v>1</v>
      </c>
      <c r="G12" s="10">
        <v>1</v>
      </c>
      <c r="H12" s="10">
        <v>2</v>
      </c>
      <c r="I12" s="10">
        <v>2</v>
      </c>
      <c r="J12" s="10">
        <v>2</v>
      </c>
      <c r="K12" s="10">
        <v>2</v>
      </c>
      <c r="L12" s="10">
        <v>2</v>
      </c>
      <c r="M12" s="10">
        <v>2</v>
      </c>
    </row>
    <row r="13" spans="1:16" ht="30" x14ac:dyDescent="0.25">
      <c r="B13" s="5" t="s">
        <v>19</v>
      </c>
      <c r="C13" s="10">
        <f>C10*0.5</f>
        <v>0.60450000000000004</v>
      </c>
      <c r="D13" s="10">
        <f t="shared" ref="D13:M13" si="8">D10*0.5</f>
        <v>0.96720000000000006</v>
      </c>
      <c r="E13" s="10">
        <f t="shared" si="8"/>
        <v>1.0578750000000001</v>
      </c>
      <c r="F13" s="10">
        <f t="shared" si="8"/>
        <v>1.26945</v>
      </c>
      <c r="G13" s="10">
        <f t="shared" si="8"/>
        <v>1.51125</v>
      </c>
      <c r="H13" s="10">
        <f t="shared" si="8"/>
        <v>1.8134999999999999</v>
      </c>
      <c r="I13" s="10">
        <f t="shared" si="8"/>
        <v>1.9132424999999997</v>
      </c>
      <c r="J13" s="10">
        <f t="shared" si="8"/>
        <v>2.1157500000000002</v>
      </c>
      <c r="K13" s="10">
        <f t="shared" si="8"/>
        <v>2.2971000000000004</v>
      </c>
      <c r="L13" s="10">
        <f t="shared" si="8"/>
        <v>2.6446874999999999</v>
      </c>
      <c r="M13" s="10">
        <f t="shared" si="8"/>
        <v>2.7202500000000001</v>
      </c>
    </row>
    <row r="14" spans="1:16" ht="30" x14ac:dyDescent="0.25">
      <c r="B14" s="5" t="s">
        <v>27</v>
      </c>
      <c r="C14" s="5">
        <v>1</v>
      </c>
      <c r="D14" s="10">
        <v>1</v>
      </c>
      <c r="E14" s="10">
        <v>1</v>
      </c>
      <c r="F14" s="10">
        <v>1</v>
      </c>
      <c r="G14" s="10">
        <v>2</v>
      </c>
      <c r="H14" s="10">
        <v>2</v>
      </c>
      <c r="I14" s="10">
        <v>2</v>
      </c>
      <c r="J14" s="10">
        <v>2</v>
      </c>
      <c r="K14" s="10">
        <v>2</v>
      </c>
      <c r="L14" s="10">
        <v>3</v>
      </c>
      <c r="M14" s="10">
        <v>3</v>
      </c>
      <c r="P14" t="s">
        <v>9</v>
      </c>
    </row>
    <row r="15" spans="1:16" hidden="1" x14ac:dyDescent="0.25">
      <c r="B15" s="1" t="s">
        <v>20</v>
      </c>
      <c r="C15" s="1"/>
      <c r="D15" s="9">
        <f>D9+D12</f>
        <v>4</v>
      </c>
      <c r="E15" s="9"/>
      <c r="F15" s="9">
        <f t="shared" ref="F15:M15" si="9">F9+F12</f>
        <v>5</v>
      </c>
      <c r="G15" s="9">
        <f t="shared" si="9"/>
        <v>6</v>
      </c>
      <c r="H15" s="9">
        <f t="shared" si="9"/>
        <v>8</v>
      </c>
      <c r="I15" s="9">
        <f t="shared" si="9"/>
        <v>8</v>
      </c>
      <c r="J15" s="9">
        <f t="shared" si="9"/>
        <v>9</v>
      </c>
      <c r="K15" s="9">
        <f t="shared" si="9"/>
        <v>9</v>
      </c>
      <c r="L15" s="9">
        <f t="shared" si="9"/>
        <v>10</v>
      </c>
      <c r="M15" s="9">
        <f t="shared" si="9"/>
        <v>11</v>
      </c>
    </row>
    <row r="16" spans="1:16" x14ac:dyDescent="0.25">
      <c r="B16" s="1" t="s">
        <v>26</v>
      </c>
      <c r="C16" s="9">
        <f>C9+C14</f>
        <v>3</v>
      </c>
      <c r="D16" s="9">
        <f>D9+D14</f>
        <v>4</v>
      </c>
      <c r="E16" s="9">
        <f>E9+E14</f>
        <v>4</v>
      </c>
      <c r="F16" s="9">
        <f t="shared" ref="F16:M16" si="10">F9+F14</f>
        <v>5</v>
      </c>
      <c r="G16" s="9">
        <f t="shared" si="10"/>
        <v>7</v>
      </c>
      <c r="H16" s="9">
        <f t="shared" si="10"/>
        <v>8</v>
      </c>
      <c r="I16" s="9">
        <f t="shared" si="10"/>
        <v>8</v>
      </c>
      <c r="J16" s="9">
        <f t="shared" si="10"/>
        <v>9</v>
      </c>
      <c r="K16" s="9">
        <f t="shared" si="10"/>
        <v>9</v>
      </c>
      <c r="L16" s="9">
        <f t="shared" si="10"/>
        <v>11</v>
      </c>
      <c r="M16" s="9">
        <f t="shared" si="10"/>
        <v>12</v>
      </c>
    </row>
    <row r="17" spans="1:16" x14ac:dyDescent="0.25">
      <c r="B17" s="11" t="s">
        <v>28</v>
      </c>
      <c r="C17" s="12">
        <f t="shared" ref="C17:M17" si="11">(C8/C16)</f>
        <v>17554.68</v>
      </c>
      <c r="D17" s="12">
        <f>(D8/D16)</f>
        <v>21065.616000000002</v>
      </c>
      <c r="E17" s="12">
        <f t="shared" si="11"/>
        <v>23040.517500000002</v>
      </c>
      <c r="F17" s="12">
        <f t="shared" si="11"/>
        <v>22118.896799999999</v>
      </c>
      <c r="G17" s="12">
        <f t="shared" si="11"/>
        <v>18808.585714285717</v>
      </c>
      <c r="H17" s="12">
        <f t="shared" si="11"/>
        <v>19749.014999999999</v>
      </c>
      <c r="I17" s="12">
        <f t="shared" si="11"/>
        <v>20835.210824999998</v>
      </c>
      <c r="J17" s="12">
        <f t="shared" si="11"/>
        <v>20480.460000000003</v>
      </c>
      <c r="K17" s="12">
        <f t="shared" si="11"/>
        <v>22235.928</v>
      </c>
      <c r="L17" s="12">
        <f t="shared" si="11"/>
        <v>20945.924999999999</v>
      </c>
      <c r="M17" s="12">
        <f t="shared" si="11"/>
        <v>19749.014999999999</v>
      </c>
      <c r="O17" s="8" t="s">
        <v>9</v>
      </c>
    </row>
    <row r="18" spans="1:16" hidden="1" x14ac:dyDescent="0.25">
      <c r="B18" s="11" t="s">
        <v>22</v>
      </c>
      <c r="C18" s="11"/>
      <c r="D18" s="12">
        <f t="shared" ref="D18:M18" si="12">D8/D15/43560</f>
        <v>0.48360000000000003</v>
      </c>
      <c r="E18" s="12"/>
      <c r="F18" s="12">
        <f t="shared" si="12"/>
        <v>0.50778000000000001</v>
      </c>
      <c r="G18" s="12">
        <f t="shared" si="12"/>
        <v>0.50375000000000003</v>
      </c>
      <c r="H18" s="12">
        <f t="shared" si="12"/>
        <v>0.45337499999999997</v>
      </c>
      <c r="I18" s="12">
        <f t="shared" si="12"/>
        <v>0.47831062499999993</v>
      </c>
      <c r="J18" s="12">
        <f t="shared" si="12"/>
        <v>0.47016666666666673</v>
      </c>
      <c r="K18" s="12">
        <f t="shared" si="12"/>
        <v>0.51046666666666662</v>
      </c>
      <c r="L18" s="12">
        <f t="shared" si="12"/>
        <v>0.52893749999999995</v>
      </c>
      <c r="M18" s="12">
        <f t="shared" si="12"/>
        <v>0.49459090909090914</v>
      </c>
    </row>
    <row r="19" spans="1:16" ht="30" x14ac:dyDescent="0.25">
      <c r="B19" s="11" t="s">
        <v>29</v>
      </c>
      <c r="C19" s="23">
        <v>3660</v>
      </c>
      <c r="D19" s="12">
        <v>4420</v>
      </c>
      <c r="E19" s="12">
        <v>4800</v>
      </c>
      <c r="F19" s="12">
        <v>4610</v>
      </c>
      <c r="G19" s="12">
        <v>3850</v>
      </c>
      <c r="H19" s="12">
        <v>4040</v>
      </c>
      <c r="I19" s="12">
        <v>4230</v>
      </c>
      <c r="J19" s="12">
        <v>4230</v>
      </c>
      <c r="K19" s="12">
        <v>4610</v>
      </c>
      <c r="L19" s="12">
        <v>4230</v>
      </c>
      <c r="M19" s="12">
        <v>4040</v>
      </c>
    </row>
    <row r="20" spans="1:16" hidden="1" x14ac:dyDescent="0.25">
      <c r="B20" s="5" t="s">
        <v>23</v>
      </c>
      <c r="C20" s="5"/>
      <c r="D20" s="2">
        <f>D17/D15</f>
        <v>5266.4040000000005</v>
      </c>
      <c r="E20" s="2"/>
      <c r="F20" s="2">
        <f t="shared" ref="F20:M20" si="13">F17/F15</f>
        <v>4423.7793599999995</v>
      </c>
      <c r="G20" s="2">
        <f t="shared" si="13"/>
        <v>3134.764285714286</v>
      </c>
      <c r="H20" s="2">
        <f t="shared" si="13"/>
        <v>2468.6268749999999</v>
      </c>
      <c r="I20" s="2">
        <f t="shared" si="13"/>
        <v>2604.4013531249998</v>
      </c>
      <c r="J20" s="2">
        <f t="shared" si="13"/>
        <v>2275.606666666667</v>
      </c>
      <c r="K20" s="2">
        <f t="shared" si="13"/>
        <v>2470.6586666666667</v>
      </c>
      <c r="L20" s="2">
        <f t="shared" si="13"/>
        <v>2094.5924999999997</v>
      </c>
      <c r="M20" s="2">
        <f t="shared" si="13"/>
        <v>1795.365</v>
      </c>
    </row>
    <row r="22" spans="1:16" x14ac:dyDescent="0.25">
      <c r="A22" s="15" t="s">
        <v>12</v>
      </c>
      <c r="B22" s="1" t="s">
        <v>5</v>
      </c>
      <c r="C22" s="1"/>
      <c r="D22" s="1">
        <v>4</v>
      </c>
      <c r="E22" s="1"/>
      <c r="F22" s="1">
        <v>4.2</v>
      </c>
      <c r="G22" s="1">
        <v>5</v>
      </c>
      <c r="H22" s="1">
        <v>6</v>
      </c>
      <c r="I22" s="1">
        <v>6.33</v>
      </c>
      <c r="J22" s="1">
        <v>7</v>
      </c>
      <c r="K22" s="1">
        <v>7.6</v>
      </c>
      <c r="L22" s="1">
        <v>8.75</v>
      </c>
      <c r="M22" s="1">
        <v>9</v>
      </c>
    </row>
    <row r="23" spans="1:16" x14ac:dyDescent="0.25">
      <c r="A23" s="15" t="s">
        <v>14</v>
      </c>
      <c r="B23" s="1" t="s">
        <v>6</v>
      </c>
      <c r="C23" s="1"/>
      <c r="D23" s="3">
        <f>D22*43560</f>
        <v>174240</v>
      </c>
      <c r="E23" s="3"/>
      <c r="F23" s="3">
        <f t="shared" ref="F23" si="14">F22*43560</f>
        <v>182952</v>
      </c>
      <c r="G23" s="3">
        <f t="shared" ref="G23" si="15">G22*43560</f>
        <v>217800</v>
      </c>
      <c r="H23" s="3">
        <f t="shared" ref="H23" si="16">H22*43560</f>
        <v>261360</v>
      </c>
      <c r="I23" s="3">
        <f t="shared" ref="I23" si="17">I22*43560</f>
        <v>275734.8</v>
      </c>
      <c r="J23" s="3">
        <f t="shared" ref="J23" si="18">J22*43560</f>
        <v>304920</v>
      </c>
      <c r="K23" s="3">
        <f t="shared" ref="K23" si="19">K22*43560</f>
        <v>331056</v>
      </c>
      <c r="L23" s="3">
        <f t="shared" ref="L23" si="20">L22*43560</f>
        <v>381150</v>
      </c>
      <c r="M23" s="3">
        <f t="shared" ref="M23" si="21">M22*43560</f>
        <v>392040</v>
      </c>
    </row>
    <row r="24" spans="1:16" x14ac:dyDescent="0.25">
      <c r="B24" s="1" t="s">
        <v>1</v>
      </c>
      <c r="C24" s="1"/>
      <c r="D24" s="3">
        <f t="shared" ref="D24:M24" si="22">D23*0.35</f>
        <v>60983.999999999993</v>
      </c>
      <c r="E24" s="3"/>
      <c r="F24" s="3">
        <f t="shared" si="22"/>
        <v>64033.2</v>
      </c>
      <c r="G24" s="3">
        <f t="shared" si="22"/>
        <v>76230</v>
      </c>
      <c r="H24" s="3">
        <f t="shared" si="22"/>
        <v>91476</v>
      </c>
      <c r="I24" s="3">
        <f t="shared" si="22"/>
        <v>96507.18</v>
      </c>
      <c r="J24" s="3">
        <f t="shared" si="22"/>
        <v>106722</v>
      </c>
      <c r="K24" s="3">
        <f t="shared" si="22"/>
        <v>115869.59999999999</v>
      </c>
      <c r="L24" s="3">
        <f t="shared" si="22"/>
        <v>133402.5</v>
      </c>
      <c r="M24" s="3">
        <f t="shared" si="22"/>
        <v>137214</v>
      </c>
    </row>
    <row r="25" spans="1:16" x14ac:dyDescent="0.25">
      <c r="B25" s="1" t="s">
        <v>7</v>
      </c>
      <c r="C25" s="1"/>
      <c r="D25" s="3">
        <f>(D23-D24)*0.07</f>
        <v>7927.920000000001</v>
      </c>
      <c r="E25" s="3"/>
      <c r="F25" s="3">
        <f t="shared" ref="F25:M25" si="23">(F23-F24)*0.07</f>
        <v>8324.3160000000007</v>
      </c>
      <c r="G25" s="3">
        <f t="shared" si="23"/>
        <v>9909.9000000000015</v>
      </c>
      <c r="H25" s="3">
        <f t="shared" si="23"/>
        <v>11891.880000000001</v>
      </c>
      <c r="I25" s="3">
        <f t="shared" si="23"/>
        <v>12545.933400000002</v>
      </c>
      <c r="J25" s="3">
        <f t="shared" si="23"/>
        <v>13873.86</v>
      </c>
      <c r="K25" s="3">
        <f t="shared" si="23"/>
        <v>15063.048000000003</v>
      </c>
      <c r="L25" s="3">
        <f t="shared" si="23"/>
        <v>17342.325000000001</v>
      </c>
      <c r="M25" s="3">
        <f t="shared" si="23"/>
        <v>17837.820000000003</v>
      </c>
    </row>
    <row r="26" spans="1:16" x14ac:dyDescent="0.25">
      <c r="B26" s="1" t="s">
        <v>2</v>
      </c>
      <c r="C26" s="1"/>
      <c r="D26" s="3">
        <f t="shared" ref="D26:M26" si="24">D23-D24-D25</f>
        <v>105328.08</v>
      </c>
      <c r="E26" s="3"/>
      <c r="F26" s="3">
        <f t="shared" si="24"/>
        <v>110594.484</v>
      </c>
      <c r="G26" s="3">
        <f t="shared" si="24"/>
        <v>131660.1</v>
      </c>
      <c r="H26" s="3">
        <f t="shared" si="24"/>
        <v>157992.12</v>
      </c>
      <c r="I26" s="3">
        <f t="shared" si="24"/>
        <v>166681.68659999999</v>
      </c>
      <c r="J26" s="3">
        <f t="shared" si="24"/>
        <v>184324.14</v>
      </c>
      <c r="K26" s="3">
        <f t="shared" si="24"/>
        <v>200123.35200000001</v>
      </c>
      <c r="L26" s="3">
        <f t="shared" si="24"/>
        <v>230405.17499999999</v>
      </c>
      <c r="M26" s="3">
        <f t="shared" si="24"/>
        <v>236988.18</v>
      </c>
    </row>
    <row r="27" spans="1:16" x14ac:dyDescent="0.25">
      <c r="B27" s="1" t="s">
        <v>11</v>
      </c>
      <c r="C27" s="1"/>
      <c r="D27" s="1">
        <v>2</v>
      </c>
      <c r="E27" s="1"/>
      <c r="F27" s="1">
        <v>2</v>
      </c>
      <c r="G27" s="1">
        <v>2</v>
      </c>
      <c r="H27" s="1">
        <v>3</v>
      </c>
      <c r="I27" s="1">
        <v>3</v>
      </c>
      <c r="J27" s="1">
        <v>3</v>
      </c>
      <c r="K27" s="1">
        <v>3</v>
      </c>
      <c r="L27" s="1">
        <v>4</v>
      </c>
      <c r="M27" s="1">
        <v>4</v>
      </c>
    </row>
    <row r="28" spans="1:16" x14ac:dyDescent="0.25">
      <c r="B28" s="1" t="s">
        <v>10</v>
      </c>
      <c r="C28" s="1"/>
      <c r="D28" s="2">
        <f>(D26/43560)/2</f>
        <v>1.2090000000000001</v>
      </c>
      <c r="E28" s="2"/>
      <c r="F28" s="2">
        <f t="shared" ref="F28:K28" si="25">(F26/43560)/2</f>
        <v>1.26945</v>
      </c>
      <c r="G28" s="2">
        <f t="shared" si="25"/>
        <v>1.51125</v>
      </c>
      <c r="H28" s="2">
        <f t="shared" si="25"/>
        <v>1.8134999999999999</v>
      </c>
      <c r="I28" s="2">
        <f t="shared" si="25"/>
        <v>1.9132424999999997</v>
      </c>
      <c r="J28" s="2">
        <f t="shared" si="25"/>
        <v>2.1157500000000002</v>
      </c>
      <c r="K28" s="2">
        <f t="shared" si="25"/>
        <v>2.2971000000000004</v>
      </c>
      <c r="L28" s="2">
        <f>(L26/43560)/2</f>
        <v>2.6446874999999999</v>
      </c>
      <c r="M28" s="2">
        <f>(M26/43560)/2</f>
        <v>2.7202500000000001</v>
      </c>
    </row>
    <row r="29" spans="1:16" ht="30" hidden="1" x14ac:dyDescent="0.25">
      <c r="B29" s="5" t="s">
        <v>8</v>
      </c>
      <c r="C29" s="5"/>
      <c r="D29" s="10">
        <f t="shared" ref="D29:M29" si="26">D28*0.4</f>
        <v>0.48360000000000003</v>
      </c>
      <c r="E29" s="10"/>
      <c r="F29" s="10">
        <f t="shared" si="26"/>
        <v>0.50778000000000001</v>
      </c>
      <c r="G29" s="10">
        <f t="shared" si="26"/>
        <v>0.60450000000000004</v>
      </c>
      <c r="H29" s="10">
        <f t="shared" si="26"/>
        <v>0.72540000000000004</v>
      </c>
      <c r="I29" s="10">
        <f t="shared" si="26"/>
        <v>0.76529699999999989</v>
      </c>
      <c r="J29" s="10">
        <f t="shared" si="26"/>
        <v>0.84630000000000016</v>
      </c>
      <c r="K29" s="10">
        <f t="shared" si="26"/>
        <v>0.91884000000000021</v>
      </c>
      <c r="L29" s="10">
        <f t="shared" si="26"/>
        <v>1.0578749999999999</v>
      </c>
      <c r="M29" s="10">
        <f t="shared" si="26"/>
        <v>1.0881000000000001</v>
      </c>
      <c r="P29" t="s">
        <v>9</v>
      </c>
    </row>
    <row r="30" spans="1:16" ht="28.5" hidden="1" customHeight="1" x14ac:dyDescent="0.25">
      <c r="B30" s="5" t="s">
        <v>24</v>
      </c>
      <c r="C30" s="5"/>
      <c r="D30" s="3">
        <v>1</v>
      </c>
      <c r="E30" s="3"/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O30" t="s">
        <v>9</v>
      </c>
    </row>
    <row r="31" spans="1:16" ht="30" x14ac:dyDescent="0.25">
      <c r="B31" s="5" t="s">
        <v>19</v>
      </c>
      <c r="C31" s="5"/>
      <c r="D31" s="10">
        <f t="shared" ref="D31:M31" si="27">D28*0.5</f>
        <v>0.60450000000000004</v>
      </c>
      <c r="E31" s="10"/>
      <c r="F31" s="10">
        <f t="shared" si="27"/>
        <v>0.63472499999999998</v>
      </c>
      <c r="G31" s="10">
        <f t="shared" si="27"/>
        <v>0.75562499999999999</v>
      </c>
      <c r="H31" s="10">
        <f t="shared" si="27"/>
        <v>0.90674999999999994</v>
      </c>
      <c r="I31" s="10">
        <f t="shared" si="27"/>
        <v>0.95662124999999987</v>
      </c>
      <c r="J31" s="10">
        <f t="shared" si="27"/>
        <v>1.0578750000000001</v>
      </c>
      <c r="K31" s="10">
        <f t="shared" si="27"/>
        <v>1.1485500000000002</v>
      </c>
      <c r="L31" s="10">
        <f t="shared" si="27"/>
        <v>1.3223437499999999</v>
      </c>
      <c r="M31" s="10">
        <f t="shared" si="27"/>
        <v>1.360125</v>
      </c>
    </row>
    <row r="32" spans="1:16" ht="30" x14ac:dyDescent="0.25">
      <c r="B32" s="5" t="s">
        <v>25</v>
      </c>
      <c r="C32" s="5"/>
      <c r="D32" s="3">
        <v>1</v>
      </c>
      <c r="E32" s="3"/>
      <c r="F32" s="3">
        <v>1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  <c r="L32" s="3">
        <v>1</v>
      </c>
      <c r="M32" s="3">
        <v>1</v>
      </c>
    </row>
    <row r="33" spans="1:16" hidden="1" x14ac:dyDescent="0.25">
      <c r="B33" s="1" t="s">
        <v>20</v>
      </c>
      <c r="C33" s="1"/>
      <c r="D33" s="3">
        <f>D27+D30</f>
        <v>3</v>
      </c>
      <c r="E33" s="3"/>
      <c r="F33" s="3">
        <f t="shared" ref="F33:M33" si="28">F27+F30</f>
        <v>3</v>
      </c>
      <c r="G33" s="3">
        <f t="shared" si="28"/>
        <v>3</v>
      </c>
      <c r="H33" s="3">
        <f t="shared" si="28"/>
        <v>4</v>
      </c>
      <c r="I33" s="3">
        <f t="shared" si="28"/>
        <v>4</v>
      </c>
      <c r="J33" s="3">
        <f t="shared" si="28"/>
        <v>4</v>
      </c>
      <c r="K33" s="3">
        <f t="shared" si="28"/>
        <v>4</v>
      </c>
      <c r="L33" s="3">
        <f t="shared" si="28"/>
        <v>5</v>
      </c>
      <c r="M33" s="3">
        <f t="shared" si="28"/>
        <v>5</v>
      </c>
    </row>
    <row r="34" spans="1:16" x14ac:dyDescent="0.25">
      <c r="B34" s="1" t="s">
        <v>21</v>
      </c>
      <c r="C34" s="1"/>
      <c r="D34" s="3">
        <f>D27+D32</f>
        <v>3</v>
      </c>
      <c r="E34" s="3"/>
      <c r="F34" s="3">
        <f t="shared" ref="F34:M34" si="29">F27+F32</f>
        <v>3</v>
      </c>
      <c r="G34" s="3">
        <f t="shared" si="29"/>
        <v>3</v>
      </c>
      <c r="H34" s="3">
        <f t="shared" si="29"/>
        <v>4</v>
      </c>
      <c r="I34" s="3">
        <f t="shared" si="29"/>
        <v>4</v>
      </c>
      <c r="J34" s="3">
        <f t="shared" si="29"/>
        <v>4</v>
      </c>
      <c r="K34" s="3">
        <f t="shared" si="29"/>
        <v>4</v>
      </c>
      <c r="L34" s="3">
        <f t="shared" si="29"/>
        <v>5</v>
      </c>
      <c r="M34" s="3">
        <f t="shared" si="29"/>
        <v>5</v>
      </c>
    </row>
    <row r="35" spans="1:16" x14ac:dyDescent="0.25">
      <c r="B35" s="11" t="s">
        <v>30</v>
      </c>
      <c r="C35" s="11"/>
      <c r="D35" s="12">
        <f>(D26/D34)</f>
        <v>35109.360000000001</v>
      </c>
      <c r="E35" s="12"/>
      <c r="F35" s="12">
        <f>(F26/F34)</f>
        <v>36864.828000000001</v>
      </c>
      <c r="G35" s="12">
        <f t="shared" ref="G35:M35" si="30">(G26/G34)</f>
        <v>43886.700000000004</v>
      </c>
      <c r="H35" s="12">
        <f t="shared" si="30"/>
        <v>39498.03</v>
      </c>
      <c r="I35" s="12">
        <f t="shared" si="30"/>
        <v>41670.421649999997</v>
      </c>
      <c r="J35" s="12">
        <f t="shared" si="30"/>
        <v>46081.035000000003</v>
      </c>
      <c r="K35" s="12">
        <f t="shared" si="30"/>
        <v>50030.838000000003</v>
      </c>
      <c r="L35" s="12">
        <f t="shared" si="30"/>
        <v>46081.034999999996</v>
      </c>
      <c r="M35" s="12">
        <f t="shared" si="30"/>
        <v>47397.635999999999</v>
      </c>
    </row>
    <row r="36" spans="1:16" hidden="1" x14ac:dyDescent="0.25">
      <c r="B36" s="11" t="s">
        <v>22</v>
      </c>
      <c r="C36" s="11"/>
      <c r="D36" s="13">
        <f t="shared" ref="D36:M36" si="31">D26/D33/43560</f>
        <v>0.80600000000000005</v>
      </c>
      <c r="E36" s="13"/>
      <c r="F36" s="13">
        <f t="shared" si="31"/>
        <v>0.84630000000000005</v>
      </c>
      <c r="G36" s="13">
        <f t="shared" si="31"/>
        <v>1.0075000000000001</v>
      </c>
      <c r="H36" s="13">
        <f t="shared" si="31"/>
        <v>0.90674999999999994</v>
      </c>
      <c r="I36" s="13">
        <f t="shared" si="31"/>
        <v>0.95662124999999987</v>
      </c>
      <c r="J36" s="13">
        <f t="shared" si="31"/>
        <v>1.0578750000000001</v>
      </c>
      <c r="K36" s="13">
        <f t="shared" si="31"/>
        <v>1.1485500000000002</v>
      </c>
      <c r="L36" s="13">
        <f t="shared" si="31"/>
        <v>1.0578749999999999</v>
      </c>
      <c r="M36" s="13">
        <f t="shared" si="31"/>
        <v>1.0881000000000001</v>
      </c>
    </row>
    <row r="37" spans="1:16" ht="45" x14ac:dyDescent="0.25">
      <c r="B37" s="11" t="s">
        <v>31</v>
      </c>
      <c r="C37" s="11"/>
      <c r="D37" s="12">
        <v>7080</v>
      </c>
      <c r="E37" s="12"/>
      <c r="F37" s="12">
        <v>7270</v>
      </c>
      <c r="G37" s="12">
        <v>8600</v>
      </c>
      <c r="H37" s="12">
        <v>7840</v>
      </c>
      <c r="I37" s="12">
        <v>8220</v>
      </c>
      <c r="J37" s="12">
        <v>8933</v>
      </c>
      <c r="K37" s="12">
        <v>9377</v>
      </c>
      <c r="L37" s="12">
        <v>8933</v>
      </c>
      <c r="M37" s="12">
        <v>9044</v>
      </c>
    </row>
    <row r="38" spans="1:16" hidden="1" x14ac:dyDescent="0.25">
      <c r="B38" s="5"/>
      <c r="C38" s="5"/>
      <c r="D38" s="2"/>
      <c r="E38" s="2"/>
      <c r="F38" s="2"/>
      <c r="G38" s="2"/>
      <c r="H38" s="2"/>
      <c r="I38" s="2"/>
      <c r="J38" s="2"/>
      <c r="K38" s="2"/>
      <c r="L38" s="2"/>
      <c r="M38" s="2"/>
    </row>
    <row r="40" spans="1:16" x14ac:dyDescent="0.25">
      <c r="A40" s="15" t="s">
        <v>13</v>
      </c>
      <c r="B40" s="1" t="s">
        <v>5</v>
      </c>
      <c r="C40" s="1"/>
      <c r="D40" s="1">
        <v>6</v>
      </c>
      <c r="E40" s="1"/>
      <c r="F40" s="1">
        <v>6.2</v>
      </c>
      <c r="G40" s="1">
        <v>7</v>
      </c>
      <c r="H40" s="1">
        <v>7.6</v>
      </c>
      <c r="I40" s="1">
        <v>8</v>
      </c>
      <c r="J40" s="1">
        <v>8.75</v>
      </c>
      <c r="K40" s="1">
        <v>9</v>
      </c>
    </row>
    <row r="41" spans="1:16" x14ac:dyDescent="0.25">
      <c r="A41" s="15" t="s">
        <v>15</v>
      </c>
      <c r="B41" s="1" t="s">
        <v>6</v>
      </c>
      <c r="C41" s="1"/>
      <c r="D41" s="1">
        <f>D40*43560</f>
        <v>261360</v>
      </c>
      <c r="E41" s="1"/>
      <c r="F41" s="1">
        <f t="shared" ref="F41" si="32">F40*43560</f>
        <v>270072</v>
      </c>
      <c r="G41" s="1">
        <f t="shared" ref="G41" si="33">G40*43560</f>
        <v>304920</v>
      </c>
      <c r="H41" s="1">
        <f t="shared" ref="H41" si="34">H40*43560</f>
        <v>331056</v>
      </c>
      <c r="I41" s="1">
        <f t="shared" ref="I41" si="35">I40*43560</f>
        <v>348480</v>
      </c>
      <c r="J41" s="1">
        <f t="shared" ref="J41" si="36">J40*43560</f>
        <v>381150</v>
      </c>
      <c r="K41" s="1">
        <f t="shared" ref="K41" si="37">K40*43560</f>
        <v>392040</v>
      </c>
      <c r="P41" t="s">
        <v>9</v>
      </c>
    </row>
    <row r="42" spans="1:16" x14ac:dyDescent="0.25">
      <c r="B42" s="1" t="s">
        <v>1</v>
      </c>
      <c r="C42" s="1"/>
      <c r="D42" s="2">
        <f t="shared" ref="D42:K42" si="38">D41*0.35</f>
        <v>91476</v>
      </c>
      <c r="E42" s="2"/>
      <c r="F42" s="2">
        <f t="shared" si="38"/>
        <v>94525.2</v>
      </c>
      <c r="G42" s="2">
        <f t="shared" si="38"/>
        <v>106722</v>
      </c>
      <c r="H42" s="2">
        <f t="shared" si="38"/>
        <v>115869.59999999999</v>
      </c>
      <c r="I42" s="2">
        <f t="shared" si="38"/>
        <v>121967.99999999999</v>
      </c>
      <c r="J42" s="2">
        <f t="shared" si="38"/>
        <v>133402.5</v>
      </c>
      <c r="K42" s="2">
        <f t="shared" si="38"/>
        <v>137214</v>
      </c>
      <c r="L42" s="4"/>
      <c r="M42" s="4"/>
    </row>
    <row r="43" spans="1:16" x14ac:dyDescent="0.25">
      <c r="B43" s="1" t="s">
        <v>7</v>
      </c>
      <c r="C43" s="1"/>
      <c r="D43" s="2">
        <f>(D41-D42)*0.07</f>
        <v>11891.880000000001</v>
      </c>
      <c r="E43" s="2"/>
      <c r="F43" s="2">
        <f t="shared" ref="F43:K43" si="39">(F41-F42)*0.07</f>
        <v>12288.276</v>
      </c>
      <c r="G43" s="2">
        <f t="shared" si="39"/>
        <v>13873.86</v>
      </c>
      <c r="H43" s="2">
        <f t="shared" si="39"/>
        <v>15063.048000000003</v>
      </c>
      <c r="I43" s="2">
        <f t="shared" si="39"/>
        <v>15855.840000000002</v>
      </c>
      <c r="J43" s="2">
        <f t="shared" si="39"/>
        <v>17342.325000000001</v>
      </c>
      <c r="K43" s="2">
        <f t="shared" si="39"/>
        <v>17837.820000000003</v>
      </c>
      <c r="L43" s="4"/>
      <c r="M43" s="4"/>
    </row>
    <row r="44" spans="1:16" x14ac:dyDescent="0.25">
      <c r="B44" s="1" t="s">
        <v>2</v>
      </c>
      <c r="C44" s="1"/>
      <c r="D44" s="2">
        <f t="shared" ref="D44:K44" si="40">D41-D42-D43</f>
        <v>157992.12</v>
      </c>
      <c r="E44" s="2"/>
      <c r="F44" s="2">
        <f t="shared" si="40"/>
        <v>163258.52399999998</v>
      </c>
      <c r="G44" s="2">
        <f t="shared" si="40"/>
        <v>184324.14</v>
      </c>
      <c r="H44" s="2">
        <f t="shared" si="40"/>
        <v>200123.35200000001</v>
      </c>
      <c r="I44" s="2">
        <f t="shared" si="40"/>
        <v>210656.16</v>
      </c>
      <c r="J44" s="2">
        <f t="shared" si="40"/>
        <v>230405.17499999999</v>
      </c>
      <c r="K44" s="2">
        <f t="shared" si="40"/>
        <v>236988.18</v>
      </c>
      <c r="L44" s="4"/>
      <c r="M44" s="4"/>
    </row>
    <row r="45" spans="1:16" x14ac:dyDescent="0.25">
      <c r="B45" s="1" t="s">
        <v>11</v>
      </c>
      <c r="C45" s="1"/>
      <c r="D45" s="1">
        <v>2</v>
      </c>
      <c r="E45" s="1"/>
      <c r="F45" s="1">
        <v>2</v>
      </c>
      <c r="G45" s="1">
        <v>2</v>
      </c>
      <c r="H45" s="1">
        <v>2</v>
      </c>
      <c r="I45" s="1">
        <v>2</v>
      </c>
      <c r="J45" s="1">
        <v>2</v>
      </c>
      <c r="K45" s="1">
        <v>3</v>
      </c>
    </row>
    <row r="46" spans="1:16" x14ac:dyDescent="0.25">
      <c r="B46" s="1" t="s">
        <v>10</v>
      </c>
      <c r="C46" s="1"/>
      <c r="D46" s="2">
        <f>(D44/43560)/3</f>
        <v>1.2089999999999999</v>
      </c>
      <c r="E46" s="2"/>
      <c r="F46" s="2">
        <f t="shared" ref="F46:K46" si="41">(F44/43560)/3</f>
        <v>1.2492999999999999</v>
      </c>
      <c r="G46" s="2">
        <f t="shared" si="41"/>
        <v>1.4105000000000001</v>
      </c>
      <c r="H46" s="2">
        <f t="shared" si="41"/>
        <v>1.5314000000000003</v>
      </c>
      <c r="I46" s="2">
        <f t="shared" si="41"/>
        <v>1.6120000000000001</v>
      </c>
      <c r="J46" s="2">
        <f t="shared" si="41"/>
        <v>1.7631249999999998</v>
      </c>
      <c r="K46" s="2">
        <f t="shared" si="41"/>
        <v>1.8135000000000001</v>
      </c>
      <c r="L46" s="4"/>
      <c r="M46" s="4" t="s">
        <v>9</v>
      </c>
    </row>
    <row r="47" spans="1:16" ht="30" hidden="1" x14ac:dyDescent="0.25">
      <c r="B47" s="5" t="s">
        <v>8</v>
      </c>
      <c r="C47" s="5"/>
      <c r="D47" s="10">
        <f t="shared" ref="D47:K47" si="42">D46*0.4</f>
        <v>0.48359999999999997</v>
      </c>
      <c r="E47" s="10"/>
      <c r="F47" s="10">
        <f t="shared" si="42"/>
        <v>0.49971999999999994</v>
      </c>
      <c r="G47" s="10">
        <f t="shared" si="42"/>
        <v>0.56420000000000003</v>
      </c>
      <c r="H47" s="10">
        <f t="shared" si="42"/>
        <v>0.61256000000000022</v>
      </c>
      <c r="I47" s="10">
        <f t="shared" si="42"/>
        <v>0.64480000000000004</v>
      </c>
      <c r="J47" s="10">
        <f t="shared" si="42"/>
        <v>0.70524999999999993</v>
      </c>
      <c r="K47" s="10">
        <f t="shared" si="42"/>
        <v>0.72540000000000004</v>
      </c>
      <c r="L47" s="6"/>
      <c r="M47" s="6"/>
    </row>
    <row r="48" spans="1:16" ht="30" hidden="1" x14ac:dyDescent="0.25">
      <c r="B48" s="5" t="s">
        <v>24</v>
      </c>
      <c r="C48" s="5"/>
      <c r="D48" s="3">
        <v>1</v>
      </c>
      <c r="E48" s="3"/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3">
        <v>1</v>
      </c>
      <c r="L48" s="6"/>
      <c r="M48" s="6"/>
    </row>
    <row r="49" spans="1:18" ht="30" x14ac:dyDescent="0.25">
      <c r="B49" s="5" t="s">
        <v>19</v>
      </c>
      <c r="C49" s="5"/>
      <c r="D49" s="10">
        <f>D46*0.5</f>
        <v>0.60449999999999993</v>
      </c>
      <c r="E49" s="10"/>
      <c r="F49" s="10">
        <f>F46*0.5</f>
        <v>0.62464999999999993</v>
      </c>
      <c r="G49" s="10">
        <f t="shared" ref="G49:K49" si="43">G46*0.5</f>
        <v>0.70525000000000004</v>
      </c>
      <c r="H49" s="10">
        <f t="shared" si="43"/>
        <v>0.76570000000000016</v>
      </c>
      <c r="I49" s="10">
        <f t="shared" si="43"/>
        <v>0.80600000000000005</v>
      </c>
      <c r="J49" s="10">
        <f t="shared" si="43"/>
        <v>0.88156249999999992</v>
      </c>
      <c r="K49" s="10">
        <f t="shared" si="43"/>
        <v>0.90675000000000006</v>
      </c>
      <c r="L49" s="6"/>
      <c r="M49" s="6"/>
    </row>
    <row r="50" spans="1:18" ht="30" hidden="1" x14ac:dyDescent="0.25">
      <c r="B50" s="5" t="s">
        <v>24</v>
      </c>
      <c r="C50" s="5"/>
      <c r="D50" s="3">
        <v>1</v>
      </c>
      <c r="E50" s="3"/>
      <c r="F50" s="3">
        <v>1</v>
      </c>
      <c r="G50" s="3">
        <v>1</v>
      </c>
      <c r="H50" s="3">
        <v>1</v>
      </c>
      <c r="I50" s="3">
        <v>1</v>
      </c>
      <c r="J50" s="3">
        <v>1</v>
      </c>
      <c r="K50" s="3">
        <v>1</v>
      </c>
      <c r="L50" s="6"/>
      <c r="M50" s="6"/>
    </row>
    <row r="51" spans="1:18" hidden="1" x14ac:dyDescent="0.25">
      <c r="B51" s="1" t="s">
        <v>20</v>
      </c>
      <c r="C51" s="1"/>
      <c r="D51" s="3">
        <f>D45+D48</f>
        <v>3</v>
      </c>
      <c r="E51" s="3"/>
      <c r="F51" s="3">
        <f t="shared" ref="F51:K51" si="44">F45+F48</f>
        <v>3</v>
      </c>
      <c r="G51" s="3">
        <f t="shared" si="44"/>
        <v>3</v>
      </c>
      <c r="H51" s="3">
        <f t="shared" si="44"/>
        <v>3</v>
      </c>
      <c r="I51" s="3">
        <f t="shared" si="44"/>
        <v>3</v>
      </c>
      <c r="J51" s="3">
        <f t="shared" si="44"/>
        <v>3</v>
      </c>
      <c r="K51" s="3">
        <f t="shared" si="44"/>
        <v>4</v>
      </c>
      <c r="L51" s="6"/>
      <c r="M51" s="6"/>
    </row>
    <row r="52" spans="1:18" x14ac:dyDescent="0.25">
      <c r="B52" s="1" t="s">
        <v>21</v>
      </c>
      <c r="C52" s="1"/>
      <c r="D52" s="3">
        <f>D45+D50</f>
        <v>3</v>
      </c>
      <c r="E52" s="3"/>
      <c r="F52" s="3">
        <f t="shared" ref="F52:K52" si="45">F45+F50</f>
        <v>3</v>
      </c>
      <c r="G52" s="3">
        <f t="shared" si="45"/>
        <v>3</v>
      </c>
      <c r="H52" s="3">
        <f t="shared" si="45"/>
        <v>3</v>
      </c>
      <c r="I52" s="3">
        <f t="shared" si="45"/>
        <v>3</v>
      </c>
      <c r="J52" s="3">
        <f t="shared" si="45"/>
        <v>3</v>
      </c>
      <c r="K52" s="3">
        <f t="shared" si="45"/>
        <v>4</v>
      </c>
    </row>
    <row r="53" spans="1:18" x14ac:dyDescent="0.25">
      <c r="B53" s="11" t="s">
        <v>30</v>
      </c>
      <c r="C53" s="11"/>
      <c r="D53" s="12">
        <f>(D44/D52)</f>
        <v>52664.04</v>
      </c>
      <c r="E53" s="12"/>
      <c r="F53" s="12">
        <f t="shared" ref="F53:K53" si="46">(F44/F52)</f>
        <v>54419.507999999994</v>
      </c>
      <c r="G53" s="12">
        <f t="shared" si="46"/>
        <v>61441.380000000005</v>
      </c>
      <c r="H53" s="12">
        <f t="shared" si="46"/>
        <v>66707.784</v>
      </c>
      <c r="I53" s="12">
        <f t="shared" si="46"/>
        <v>70218.720000000001</v>
      </c>
      <c r="J53" s="12">
        <f t="shared" si="46"/>
        <v>76801.724999999991</v>
      </c>
      <c r="K53" s="12">
        <f t="shared" si="46"/>
        <v>59247.044999999998</v>
      </c>
      <c r="L53" s="8"/>
      <c r="M53" s="8"/>
    </row>
    <row r="54" spans="1:18" hidden="1" x14ac:dyDescent="0.25">
      <c r="B54" s="5" t="s">
        <v>22</v>
      </c>
      <c r="C54" s="5"/>
      <c r="D54" s="7">
        <f t="shared" ref="D54:K54" si="47">D44/D51/43560</f>
        <v>1.2090000000000001</v>
      </c>
      <c r="E54" s="7"/>
      <c r="F54" s="7">
        <f t="shared" si="47"/>
        <v>1.2492999999999999</v>
      </c>
      <c r="G54" s="7">
        <f t="shared" si="47"/>
        <v>1.4105000000000001</v>
      </c>
      <c r="H54" s="7">
        <f t="shared" si="47"/>
        <v>1.5314000000000001</v>
      </c>
      <c r="I54" s="7">
        <f t="shared" si="47"/>
        <v>1.6120000000000001</v>
      </c>
      <c r="J54" s="7">
        <f t="shared" si="47"/>
        <v>1.7631249999999998</v>
      </c>
      <c r="K54" s="7">
        <f t="shared" si="47"/>
        <v>1.360125</v>
      </c>
      <c r="L54" s="8"/>
      <c r="M54" s="8"/>
    </row>
    <row r="55" spans="1:18" ht="45" x14ac:dyDescent="0.25">
      <c r="B55" s="11" t="s">
        <v>31</v>
      </c>
      <c r="C55" s="11"/>
      <c r="D55" s="13">
        <v>9599</v>
      </c>
      <c r="E55" s="13"/>
      <c r="F55" s="13">
        <v>9821</v>
      </c>
      <c r="G55" s="13">
        <v>10598</v>
      </c>
      <c r="H55" s="13">
        <v>11153</v>
      </c>
      <c r="I55" s="13">
        <v>11597</v>
      </c>
      <c r="J55" s="13">
        <v>12063</v>
      </c>
      <c r="K55" s="13">
        <v>10376</v>
      </c>
      <c r="L55" s="4"/>
      <c r="M55" s="4"/>
    </row>
    <row r="56" spans="1:18" x14ac:dyDescent="0.25">
      <c r="A56" s="15"/>
      <c r="B56" s="5"/>
      <c r="C56" s="5"/>
      <c r="D56" s="2"/>
      <c r="E56" s="2"/>
      <c r="F56" s="2"/>
      <c r="G56" s="2"/>
      <c r="H56" s="2"/>
      <c r="I56" s="2"/>
      <c r="J56" s="2"/>
      <c r="K56" s="2"/>
      <c r="L56" s="4"/>
      <c r="M56" s="4"/>
    </row>
    <row r="57" spans="1:18" x14ac:dyDescent="0.25">
      <c r="A57" s="15" t="s">
        <v>0</v>
      </c>
      <c r="B57" s="1" t="s">
        <v>5</v>
      </c>
      <c r="C57" s="1"/>
      <c r="D57" s="1">
        <v>0.5</v>
      </c>
      <c r="E57" s="1"/>
      <c r="F57" s="1">
        <v>1</v>
      </c>
      <c r="G57" s="1">
        <v>1.5</v>
      </c>
      <c r="H57" s="1">
        <v>2.2000000000000002</v>
      </c>
      <c r="I57" s="1">
        <v>3.5</v>
      </c>
      <c r="J57" s="1">
        <v>4.3</v>
      </c>
    </row>
    <row r="58" spans="1:18" x14ac:dyDescent="0.25">
      <c r="A58" s="15" t="s">
        <v>16</v>
      </c>
      <c r="B58" s="1" t="s">
        <v>6</v>
      </c>
      <c r="C58" s="1"/>
      <c r="D58" s="3">
        <f t="shared" ref="D58:J58" si="48">D57*43560</f>
        <v>21780</v>
      </c>
      <c r="E58" s="3"/>
      <c r="F58" s="3">
        <f t="shared" si="48"/>
        <v>43560</v>
      </c>
      <c r="G58" s="3">
        <f t="shared" si="48"/>
        <v>65340</v>
      </c>
      <c r="H58" s="3">
        <f t="shared" si="48"/>
        <v>95832.000000000015</v>
      </c>
      <c r="I58" s="3">
        <f t="shared" si="48"/>
        <v>152460</v>
      </c>
      <c r="J58" s="3">
        <f t="shared" si="48"/>
        <v>187308</v>
      </c>
    </row>
    <row r="59" spans="1:18" x14ac:dyDescent="0.25">
      <c r="B59" s="1" t="s">
        <v>1</v>
      </c>
      <c r="C59" s="1"/>
      <c r="D59" s="3">
        <f t="shared" ref="D59:J59" si="49">D58*0.35</f>
        <v>7622.9999999999991</v>
      </c>
      <c r="E59" s="3"/>
      <c r="F59" s="3">
        <f t="shared" si="49"/>
        <v>15245.999999999998</v>
      </c>
      <c r="G59" s="3">
        <f t="shared" si="49"/>
        <v>22869</v>
      </c>
      <c r="H59" s="3">
        <f t="shared" si="49"/>
        <v>33541.200000000004</v>
      </c>
      <c r="I59" s="3">
        <f t="shared" si="49"/>
        <v>53361</v>
      </c>
      <c r="J59" s="3">
        <f t="shared" si="49"/>
        <v>65557.8</v>
      </c>
      <c r="K59" s="4"/>
    </row>
    <row r="60" spans="1:18" x14ac:dyDescent="0.25">
      <c r="B60" s="1" t="s">
        <v>7</v>
      </c>
      <c r="C60" s="1"/>
      <c r="D60" s="3">
        <f>(D58-D59)*0.07</f>
        <v>990.99000000000012</v>
      </c>
      <c r="E60" s="3"/>
      <c r="F60" s="3">
        <f t="shared" ref="F60:J60" si="50">(F58-F59)*0.07</f>
        <v>1981.9800000000002</v>
      </c>
      <c r="G60" s="3">
        <f t="shared" si="50"/>
        <v>2972.9700000000003</v>
      </c>
      <c r="H60" s="3">
        <f t="shared" si="50"/>
        <v>4360.3560000000007</v>
      </c>
      <c r="I60" s="3">
        <f t="shared" si="50"/>
        <v>6936.93</v>
      </c>
      <c r="J60" s="3">
        <f t="shared" si="50"/>
        <v>8522.514000000001</v>
      </c>
      <c r="K60" s="4"/>
    </row>
    <row r="61" spans="1:18" x14ac:dyDescent="0.25">
      <c r="B61" s="1" t="s">
        <v>2</v>
      </c>
      <c r="C61" s="1"/>
      <c r="D61" s="3">
        <f>D58-D59-D60</f>
        <v>13166.01</v>
      </c>
      <c r="E61" s="3"/>
      <c r="F61" s="3">
        <f t="shared" ref="F61:J61" si="51">F58-F59-F60</f>
        <v>26332.02</v>
      </c>
      <c r="G61" s="3">
        <f t="shared" si="51"/>
        <v>39498.03</v>
      </c>
      <c r="H61" s="3">
        <f t="shared" si="51"/>
        <v>57930.44400000001</v>
      </c>
      <c r="I61" s="3">
        <f t="shared" si="51"/>
        <v>92162.07</v>
      </c>
      <c r="J61" s="3">
        <f t="shared" si="51"/>
        <v>113227.686</v>
      </c>
      <c r="K61" s="4"/>
    </row>
    <row r="62" spans="1:18" x14ac:dyDescent="0.25">
      <c r="B62" s="1" t="s">
        <v>11</v>
      </c>
      <c r="C62" s="1"/>
      <c r="D62" s="1">
        <v>1</v>
      </c>
      <c r="E62" s="1"/>
      <c r="F62" s="1">
        <v>2</v>
      </c>
      <c r="G62" s="1">
        <v>3</v>
      </c>
      <c r="H62" s="1">
        <v>4</v>
      </c>
      <c r="I62" s="1">
        <v>7</v>
      </c>
      <c r="J62" s="1">
        <v>8</v>
      </c>
    </row>
    <row r="63" spans="1:18" x14ac:dyDescent="0.25">
      <c r="B63" s="1" t="s">
        <v>10</v>
      </c>
      <c r="C63" s="1"/>
      <c r="D63" s="2">
        <f>(D61/43560)*2</f>
        <v>0.60450000000000004</v>
      </c>
      <c r="E63" s="2"/>
      <c r="F63" s="2">
        <f t="shared" ref="F63:J63" si="52">(F61/43560)*2</f>
        <v>1.2090000000000001</v>
      </c>
      <c r="G63" s="2">
        <f t="shared" si="52"/>
        <v>1.8134999999999999</v>
      </c>
      <c r="H63" s="2">
        <f t="shared" si="52"/>
        <v>2.6598000000000006</v>
      </c>
      <c r="I63" s="2">
        <f t="shared" si="52"/>
        <v>4.2315000000000005</v>
      </c>
      <c r="J63" s="2">
        <f t="shared" si="52"/>
        <v>5.1986999999999997</v>
      </c>
      <c r="K63" s="4"/>
    </row>
    <row r="64" spans="1:18" ht="30" hidden="1" x14ac:dyDescent="0.25">
      <c r="B64" s="5" t="s">
        <v>8</v>
      </c>
      <c r="C64" s="5"/>
      <c r="D64" s="10">
        <f>D63*0.4</f>
        <v>0.24180000000000001</v>
      </c>
      <c r="E64" s="10"/>
      <c r="F64" s="10">
        <f t="shared" ref="F64:J64" si="53">F63*0.4</f>
        <v>0.48360000000000003</v>
      </c>
      <c r="G64" s="10">
        <f t="shared" si="53"/>
        <v>0.72540000000000004</v>
      </c>
      <c r="H64" s="10">
        <f t="shared" si="53"/>
        <v>1.0639200000000002</v>
      </c>
      <c r="I64" s="10">
        <f t="shared" si="53"/>
        <v>1.6926000000000003</v>
      </c>
      <c r="J64" s="10">
        <f t="shared" si="53"/>
        <v>2.0794799999999998</v>
      </c>
      <c r="K64" s="6"/>
      <c r="R64" t="s">
        <v>9</v>
      </c>
    </row>
    <row r="65" spans="1:12" ht="30" hidden="1" x14ac:dyDescent="0.25">
      <c r="B65" s="5" t="s">
        <v>24</v>
      </c>
      <c r="C65" s="5"/>
      <c r="D65" s="3">
        <v>0</v>
      </c>
      <c r="E65" s="3"/>
      <c r="F65" s="3">
        <v>1</v>
      </c>
      <c r="G65" s="3">
        <v>1</v>
      </c>
      <c r="H65" s="3">
        <v>1</v>
      </c>
      <c r="I65" s="3">
        <v>2</v>
      </c>
      <c r="J65" s="3">
        <v>2</v>
      </c>
      <c r="K65" s="6"/>
    </row>
    <row r="66" spans="1:12" ht="30" x14ac:dyDescent="0.25">
      <c r="B66" s="5" t="s">
        <v>19</v>
      </c>
      <c r="C66" s="5"/>
      <c r="D66" s="10">
        <f t="shared" ref="D66:J66" si="54">D63*0.5</f>
        <v>0.30225000000000002</v>
      </c>
      <c r="E66" s="10"/>
      <c r="F66" s="10">
        <f t="shared" si="54"/>
        <v>0.60450000000000004</v>
      </c>
      <c r="G66" s="10">
        <f t="shared" si="54"/>
        <v>0.90674999999999994</v>
      </c>
      <c r="H66" s="10">
        <f t="shared" si="54"/>
        <v>1.3299000000000003</v>
      </c>
      <c r="I66" s="10">
        <f t="shared" si="54"/>
        <v>2.1157500000000002</v>
      </c>
      <c r="J66" s="10">
        <f t="shared" si="54"/>
        <v>2.5993499999999998</v>
      </c>
      <c r="K66" s="6" t="s">
        <v>9</v>
      </c>
    </row>
    <row r="67" spans="1:12" ht="30" x14ac:dyDescent="0.25">
      <c r="B67" s="5" t="s">
        <v>25</v>
      </c>
      <c r="C67" s="5"/>
      <c r="D67" s="3">
        <v>0</v>
      </c>
      <c r="E67" s="3"/>
      <c r="F67" s="3">
        <v>1</v>
      </c>
      <c r="G67" s="3">
        <v>1</v>
      </c>
      <c r="H67" s="3">
        <v>1</v>
      </c>
      <c r="I67" s="3">
        <v>2</v>
      </c>
      <c r="J67" s="3">
        <v>3</v>
      </c>
      <c r="K67" s="6"/>
    </row>
    <row r="68" spans="1:12" hidden="1" x14ac:dyDescent="0.25">
      <c r="B68" s="1" t="s">
        <v>20</v>
      </c>
      <c r="C68" s="1"/>
      <c r="D68" s="3">
        <f>D62+D65</f>
        <v>1</v>
      </c>
      <c r="E68" s="3"/>
      <c r="F68" s="3">
        <f t="shared" ref="F68:J68" si="55">F62+F65</f>
        <v>3</v>
      </c>
      <c r="G68" s="3">
        <f t="shared" si="55"/>
        <v>4</v>
      </c>
      <c r="H68" s="3">
        <f t="shared" si="55"/>
        <v>5</v>
      </c>
      <c r="I68" s="3">
        <f t="shared" si="55"/>
        <v>9</v>
      </c>
      <c r="J68" s="3">
        <f t="shared" si="55"/>
        <v>10</v>
      </c>
      <c r="K68" s="6"/>
    </row>
    <row r="69" spans="1:12" x14ac:dyDescent="0.25">
      <c r="B69" s="1" t="s">
        <v>21</v>
      </c>
      <c r="C69" s="1"/>
      <c r="D69" s="3">
        <f>D62+D66</f>
        <v>1.3022499999999999</v>
      </c>
      <c r="E69" s="3"/>
      <c r="F69" s="3">
        <f t="shared" ref="F69:J69" si="56">F62+F66</f>
        <v>2.6044999999999998</v>
      </c>
      <c r="G69" s="3">
        <f t="shared" si="56"/>
        <v>3.9067499999999997</v>
      </c>
      <c r="H69" s="3">
        <f t="shared" si="56"/>
        <v>5.3299000000000003</v>
      </c>
      <c r="I69" s="3">
        <f t="shared" si="56"/>
        <v>9.1157500000000002</v>
      </c>
      <c r="J69" s="3">
        <f t="shared" si="56"/>
        <v>10.599349999999999</v>
      </c>
      <c r="K69" s="6" t="s">
        <v>9</v>
      </c>
    </row>
    <row r="70" spans="1:12" x14ac:dyDescent="0.25">
      <c r="B70" s="11" t="s">
        <v>30</v>
      </c>
      <c r="C70" s="11"/>
      <c r="D70" s="12">
        <f>(D61/D69)</f>
        <v>10110.201574198503</v>
      </c>
      <c r="E70" s="12"/>
      <c r="F70" s="12">
        <f t="shared" ref="F70" si="57">(F61/F69)</f>
        <v>10110.201574198503</v>
      </c>
      <c r="G70" s="12">
        <f>(G61/G69)</f>
        <v>10110.201574198503</v>
      </c>
      <c r="H70" s="12">
        <f t="shared" ref="H70:J70" si="58">(H61/H69)</f>
        <v>10868.955139871294</v>
      </c>
      <c r="I70" s="12">
        <f t="shared" si="58"/>
        <v>10110.201574198503</v>
      </c>
      <c r="J70" s="12">
        <f t="shared" si="58"/>
        <v>10682.512229523509</v>
      </c>
      <c r="L70" s="8" t="s">
        <v>9</v>
      </c>
    </row>
    <row r="71" spans="1:12" hidden="1" x14ac:dyDescent="0.25">
      <c r="B71" s="11" t="s">
        <v>22</v>
      </c>
      <c r="C71" s="11"/>
      <c r="D71" s="13"/>
      <c r="E71" s="13"/>
      <c r="F71" s="13"/>
      <c r="G71" s="13"/>
      <c r="H71" s="13"/>
      <c r="I71" s="13"/>
      <c r="J71" s="13"/>
      <c r="K71" s="8"/>
    </row>
    <row r="72" spans="1:12" ht="45" x14ac:dyDescent="0.25">
      <c r="B72" s="11" t="s">
        <v>31</v>
      </c>
      <c r="C72" s="11"/>
      <c r="D72" s="12">
        <v>2330</v>
      </c>
      <c r="E72" s="12"/>
      <c r="F72" s="12">
        <v>2330</v>
      </c>
      <c r="G72" s="12">
        <v>2330</v>
      </c>
      <c r="H72" s="12">
        <v>2330</v>
      </c>
      <c r="I72" s="12">
        <v>2330</v>
      </c>
      <c r="J72" s="12">
        <v>2330</v>
      </c>
      <c r="K72" s="8"/>
    </row>
    <row r="73" spans="1:12" hidden="1" x14ac:dyDescent="0.25">
      <c r="B73" s="16"/>
      <c r="C73" s="16"/>
      <c r="D73" s="17"/>
      <c r="E73" s="17"/>
      <c r="F73" s="17"/>
      <c r="G73" s="17"/>
      <c r="H73" s="17"/>
      <c r="I73" s="17"/>
      <c r="J73" s="17"/>
      <c r="K73" s="4"/>
    </row>
    <row r="74" spans="1:12" ht="13.5" customHeight="1" x14ac:dyDescent="0.25">
      <c r="B74" s="19"/>
      <c r="C74" s="19"/>
      <c r="D74" s="20"/>
      <c r="E74" s="20"/>
      <c r="F74" s="20"/>
      <c r="G74" s="20"/>
      <c r="H74" s="20"/>
      <c r="I74" s="20"/>
      <c r="J74" s="20"/>
      <c r="K74" s="4"/>
    </row>
    <row r="75" spans="1:12" x14ac:dyDescent="0.25">
      <c r="A75" s="22" t="s">
        <v>17</v>
      </c>
      <c r="B75" s="1" t="s">
        <v>5</v>
      </c>
      <c r="C75" s="1"/>
      <c r="D75" s="1">
        <v>0.33</v>
      </c>
      <c r="E75" s="1"/>
      <c r="F75" s="1">
        <v>0.66</v>
      </c>
      <c r="G75" s="1">
        <v>1</v>
      </c>
      <c r="H75" s="1">
        <v>1.5</v>
      </c>
      <c r="I75" s="1">
        <v>2.2000000000000002</v>
      </c>
      <c r="J75" s="1">
        <v>3.5</v>
      </c>
      <c r="K75" s="1">
        <v>4.3</v>
      </c>
    </row>
    <row r="76" spans="1:12" x14ac:dyDescent="0.25">
      <c r="A76" s="15" t="s">
        <v>18</v>
      </c>
      <c r="B76" s="18" t="s">
        <v>6</v>
      </c>
      <c r="C76" s="18"/>
      <c r="D76" s="21">
        <f t="shared" ref="D76:K76" si="59">D75*43560</f>
        <v>14374.800000000001</v>
      </c>
      <c r="E76" s="21"/>
      <c r="F76" s="21">
        <f t="shared" si="59"/>
        <v>28749.600000000002</v>
      </c>
      <c r="G76" s="21">
        <f t="shared" si="59"/>
        <v>43560</v>
      </c>
      <c r="H76" s="21">
        <f t="shared" si="59"/>
        <v>65340</v>
      </c>
      <c r="I76" s="21">
        <f t="shared" si="59"/>
        <v>95832.000000000015</v>
      </c>
      <c r="J76" s="21">
        <f t="shared" si="59"/>
        <v>152460</v>
      </c>
      <c r="K76" s="21">
        <f t="shared" si="59"/>
        <v>187308</v>
      </c>
    </row>
    <row r="77" spans="1:12" x14ac:dyDescent="0.25">
      <c r="B77" s="1" t="s">
        <v>1</v>
      </c>
      <c r="C77" s="1"/>
      <c r="D77" s="3">
        <f t="shared" ref="D77:K77" si="60">D76*0.35</f>
        <v>5031.18</v>
      </c>
      <c r="E77" s="3"/>
      <c r="F77" s="3">
        <f t="shared" si="60"/>
        <v>10062.36</v>
      </c>
      <c r="G77" s="3">
        <f t="shared" si="60"/>
        <v>15245.999999999998</v>
      </c>
      <c r="H77" s="3">
        <f t="shared" si="60"/>
        <v>22869</v>
      </c>
      <c r="I77" s="3">
        <f t="shared" si="60"/>
        <v>33541.200000000004</v>
      </c>
      <c r="J77" s="3">
        <f t="shared" si="60"/>
        <v>53361</v>
      </c>
      <c r="K77" s="3">
        <f t="shared" si="60"/>
        <v>65557.8</v>
      </c>
    </row>
    <row r="78" spans="1:12" x14ac:dyDescent="0.25">
      <c r="B78" s="1" t="s">
        <v>7</v>
      </c>
      <c r="C78" s="1"/>
      <c r="D78" s="3">
        <f>(D76-D77)*0.07</f>
        <v>654.05340000000012</v>
      </c>
      <c r="E78" s="3"/>
      <c r="F78" s="3">
        <f t="shared" ref="F78:K78" si="61">(F76-F77)*0.07</f>
        <v>1308.1068000000002</v>
      </c>
      <c r="G78" s="3">
        <f t="shared" si="61"/>
        <v>1981.9800000000002</v>
      </c>
      <c r="H78" s="3">
        <f t="shared" si="61"/>
        <v>2972.9700000000003</v>
      </c>
      <c r="I78" s="3">
        <f t="shared" si="61"/>
        <v>4360.3560000000007</v>
      </c>
      <c r="J78" s="3">
        <f t="shared" si="61"/>
        <v>6936.93</v>
      </c>
      <c r="K78" s="3">
        <f t="shared" si="61"/>
        <v>8522.514000000001</v>
      </c>
    </row>
    <row r="79" spans="1:12" x14ac:dyDescent="0.25">
      <c r="B79" s="1" t="s">
        <v>2</v>
      </c>
      <c r="C79" s="1"/>
      <c r="D79" s="3">
        <f t="shared" ref="D79:K79" si="62">D76-D77-D78</f>
        <v>8689.5666000000001</v>
      </c>
      <c r="E79" s="3"/>
      <c r="F79" s="3">
        <f>F76-F77-F78</f>
        <v>17379.1332</v>
      </c>
      <c r="G79" s="3">
        <f t="shared" si="62"/>
        <v>26332.02</v>
      </c>
      <c r="H79" s="3">
        <f t="shared" si="62"/>
        <v>39498.03</v>
      </c>
      <c r="I79" s="3">
        <f t="shared" si="62"/>
        <v>57930.44400000001</v>
      </c>
      <c r="J79" s="3">
        <f t="shared" si="62"/>
        <v>92162.07</v>
      </c>
      <c r="K79" s="3">
        <f t="shared" si="62"/>
        <v>113227.686</v>
      </c>
    </row>
    <row r="80" spans="1:12" x14ac:dyDescent="0.25">
      <c r="B80" s="1" t="s">
        <v>11</v>
      </c>
      <c r="C80" s="1"/>
      <c r="D80" s="1">
        <v>1</v>
      </c>
      <c r="E80" s="1"/>
      <c r="F80" s="1">
        <v>2</v>
      </c>
      <c r="G80" s="1">
        <v>3</v>
      </c>
      <c r="H80" s="1">
        <v>4</v>
      </c>
      <c r="I80" s="1">
        <v>6</v>
      </c>
      <c r="J80" s="1">
        <v>7</v>
      </c>
      <c r="K80" s="1">
        <v>12</v>
      </c>
    </row>
    <row r="81" spans="2:15" x14ac:dyDescent="0.25">
      <c r="B81" s="1" t="s">
        <v>10</v>
      </c>
      <c r="C81" s="1"/>
      <c r="D81" s="2">
        <f t="shared" ref="D81:J81" si="63">(D79/43560)*3</f>
        <v>0.59845499999999996</v>
      </c>
      <c r="E81" s="2"/>
      <c r="F81" s="2">
        <f t="shared" si="63"/>
        <v>1.1969099999999999</v>
      </c>
      <c r="G81" s="2">
        <f t="shared" si="63"/>
        <v>1.8135000000000001</v>
      </c>
      <c r="H81" s="2">
        <f t="shared" si="63"/>
        <v>2.7202500000000001</v>
      </c>
      <c r="I81" s="2">
        <f t="shared" si="63"/>
        <v>3.9897000000000009</v>
      </c>
      <c r="J81" s="2">
        <f t="shared" si="63"/>
        <v>6.3472500000000007</v>
      </c>
      <c r="K81" s="2">
        <f>(K79/43560)*3</f>
        <v>7.7980499999999999</v>
      </c>
      <c r="O81" s="4"/>
    </row>
    <row r="82" spans="2:15" ht="30" hidden="1" x14ac:dyDescent="0.25">
      <c r="B82" s="5" t="s">
        <v>8</v>
      </c>
      <c r="C82" s="5"/>
      <c r="D82" s="10">
        <f t="shared" ref="D82:J82" si="64">D81*0.4</f>
        <v>0.23938199999999998</v>
      </c>
      <c r="E82" s="10"/>
      <c r="F82" s="10">
        <f t="shared" si="64"/>
        <v>0.47876399999999997</v>
      </c>
      <c r="G82" s="10">
        <f t="shared" si="64"/>
        <v>0.72540000000000004</v>
      </c>
      <c r="H82" s="10">
        <f t="shared" si="64"/>
        <v>1.0881000000000001</v>
      </c>
      <c r="I82" s="10">
        <f t="shared" si="64"/>
        <v>1.5958800000000004</v>
      </c>
      <c r="J82" s="10">
        <f t="shared" si="64"/>
        <v>2.5389000000000004</v>
      </c>
      <c r="K82" s="10">
        <f>K81*0.4</f>
        <v>3.1192200000000003</v>
      </c>
      <c r="O82" s="4"/>
    </row>
    <row r="83" spans="2:15" ht="30" hidden="1" x14ac:dyDescent="0.25">
      <c r="B83" s="5" t="s">
        <v>24</v>
      </c>
      <c r="C83" s="5"/>
      <c r="D83" s="3">
        <v>0</v>
      </c>
      <c r="E83" s="3"/>
      <c r="F83" s="3">
        <v>1</v>
      </c>
      <c r="G83" s="3">
        <v>1</v>
      </c>
      <c r="H83" s="3">
        <v>1</v>
      </c>
      <c r="I83" s="3">
        <v>2</v>
      </c>
      <c r="J83" s="3">
        <v>3</v>
      </c>
      <c r="K83" s="3">
        <v>3</v>
      </c>
      <c r="O83" s="4"/>
    </row>
    <row r="84" spans="2:15" ht="30" x14ac:dyDescent="0.25">
      <c r="B84" s="5" t="s">
        <v>19</v>
      </c>
      <c r="C84" s="5"/>
      <c r="D84" s="10">
        <f>D81*0.5</f>
        <v>0.29922749999999998</v>
      </c>
      <c r="E84" s="10"/>
      <c r="F84" s="10">
        <f>F81*0.5</f>
        <v>0.59845499999999996</v>
      </c>
      <c r="G84" s="10">
        <f t="shared" ref="G84:K84" si="65">G81*0.5</f>
        <v>0.90675000000000006</v>
      </c>
      <c r="H84" s="10">
        <f t="shared" si="65"/>
        <v>1.360125</v>
      </c>
      <c r="I84" s="10">
        <f t="shared" si="65"/>
        <v>1.9948500000000005</v>
      </c>
      <c r="J84" s="10">
        <f t="shared" si="65"/>
        <v>3.1736250000000004</v>
      </c>
      <c r="K84" s="10">
        <f t="shared" si="65"/>
        <v>3.899025</v>
      </c>
    </row>
    <row r="85" spans="2:15" ht="30" x14ac:dyDescent="0.25">
      <c r="B85" s="5" t="s">
        <v>25</v>
      </c>
      <c r="C85" s="5"/>
      <c r="D85" s="3">
        <v>0</v>
      </c>
      <c r="E85" s="3"/>
      <c r="F85" s="3">
        <v>1</v>
      </c>
      <c r="G85" s="3">
        <v>1</v>
      </c>
      <c r="H85" s="3">
        <v>1</v>
      </c>
      <c r="I85" s="3">
        <v>2</v>
      </c>
      <c r="J85" s="3">
        <v>3</v>
      </c>
      <c r="K85" s="3">
        <v>4</v>
      </c>
    </row>
    <row r="86" spans="2:15" hidden="1" x14ac:dyDescent="0.25">
      <c r="B86" s="1" t="s">
        <v>20</v>
      </c>
      <c r="C86" s="1"/>
      <c r="D86" s="3">
        <f>D80+D83</f>
        <v>1</v>
      </c>
      <c r="E86" s="3"/>
      <c r="F86" s="3">
        <f t="shared" ref="F86:K86" si="66">F80+F83</f>
        <v>3</v>
      </c>
      <c r="G86" s="3">
        <f t="shared" si="66"/>
        <v>4</v>
      </c>
      <c r="H86" s="3">
        <f t="shared" si="66"/>
        <v>5</v>
      </c>
      <c r="I86" s="3">
        <f t="shared" si="66"/>
        <v>8</v>
      </c>
      <c r="J86" s="3">
        <f t="shared" si="66"/>
        <v>10</v>
      </c>
      <c r="K86" s="3">
        <f t="shared" si="66"/>
        <v>15</v>
      </c>
      <c r="N86" s="6"/>
      <c r="O86" s="6"/>
    </row>
    <row r="87" spans="2:15" x14ac:dyDescent="0.25">
      <c r="B87" s="1" t="s">
        <v>21</v>
      </c>
      <c r="C87" s="1"/>
      <c r="D87" s="3">
        <f>D80+D85</f>
        <v>1</v>
      </c>
      <c r="E87" s="3"/>
      <c r="F87" s="3">
        <f t="shared" ref="F87:K87" si="67">F80+F85</f>
        <v>3</v>
      </c>
      <c r="G87" s="3">
        <f t="shared" si="67"/>
        <v>4</v>
      </c>
      <c r="H87" s="3">
        <f t="shared" si="67"/>
        <v>5</v>
      </c>
      <c r="I87" s="3">
        <f t="shared" si="67"/>
        <v>8</v>
      </c>
      <c r="J87" s="3">
        <f t="shared" si="67"/>
        <v>10</v>
      </c>
      <c r="K87" s="3">
        <f t="shared" si="67"/>
        <v>16</v>
      </c>
      <c r="N87" s="6"/>
      <c r="O87" s="6"/>
    </row>
    <row r="88" spans="2:15" x14ac:dyDescent="0.25">
      <c r="B88" s="11" t="s">
        <v>32</v>
      </c>
      <c r="C88" s="11"/>
      <c r="D88" s="12">
        <f>(D79/D87)</f>
        <v>8689.5666000000001</v>
      </c>
      <c r="E88" s="14"/>
      <c r="F88" s="12">
        <f>(F79/F87)</f>
        <v>5793.0443999999998</v>
      </c>
      <c r="G88" s="12">
        <f t="shared" ref="G88:K88" si="68">(G79/G87)</f>
        <v>6583.0050000000001</v>
      </c>
      <c r="H88" s="12">
        <f t="shared" si="68"/>
        <v>7899.6059999999998</v>
      </c>
      <c r="I88" s="12">
        <f t="shared" si="68"/>
        <v>7241.3055000000013</v>
      </c>
      <c r="J88" s="12">
        <f t="shared" si="68"/>
        <v>9216.2070000000003</v>
      </c>
      <c r="K88" s="12">
        <f t="shared" si="68"/>
        <v>7076.7303750000001</v>
      </c>
    </row>
    <row r="89" spans="2:15" hidden="1" x14ac:dyDescent="0.25">
      <c r="B89" s="11" t="s">
        <v>22</v>
      </c>
      <c r="C89" s="11"/>
      <c r="D89" s="13">
        <f t="shared" ref="D89:K89" si="69">D79/D86/43560</f>
        <v>0.199485</v>
      </c>
      <c r="E89" s="13"/>
      <c r="F89" s="13">
        <f t="shared" si="69"/>
        <v>0.13299</v>
      </c>
      <c r="G89" s="13">
        <f t="shared" si="69"/>
        <v>0.15112500000000001</v>
      </c>
      <c r="H89" s="13">
        <f t="shared" si="69"/>
        <v>0.18134999999999998</v>
      </c>
      <c r="I89" s="13">
        <f t="shared" si="69"/>
        <v>0.16623750000000004</v>
      </c>
      <c r="J89" s="13">
        <f t="shared" si="69"/>
        <v>0.21157500000000001</v>
      </c>
      <c r="K89" s="13">
        <f t="shared" si="69"/>
        <v>0.17329</v>
      </c>
    </row>
    <row r="90" spans="2:15" ht="45" x14ac:dyDescent="0.25">
      <c r="B90" s="11" t="s">
        <v>33</v>
      </c>
      <c r="C90" s="11"/>
      <c r="D90" s="13">
        <v>1950</v>
      </c>
      <c r="E90" s="13"/>
      <c r="F90" s="13">
        <v>1380</v>
      </c>
      <c r="G90" s="13">
        <v>1570</v>
      </c>
      <c r="H90" s="13">
        <v>1760</v>
      </c>
      <c r="I90" s="13">
        <v>1760</v>
      </c>
      <c r="J90" s="13">
        <v>2140</v>
      </c>
      <c r="K90" s="13">
        <v>1760</v>
      </c>
    </row>
    <row r="91" spans="2:15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24"/>
    </row>
  </sheetData>
  <pageMargins left="0.25" right="0.25" top="0.75" bottom="1.25" header="0.3" footer="0.3"/>
  <pageSetup orientation="landscape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Zones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Chavez</dc:creator>
  <cp:lastModifiedBy>Maida Rubin</cp:lastModifiedBy>
  <cp:lastPrinted>2024-02-01T03:45:17Z</cp:lastPrinted>
  <dcterms:created xsi:type="dcterms:W3CDTF">2023-11-18T18:01:02Z</dcterms:created>
  <dcterms:modified xsi:type="dcterms:W3CDTF">2024-02-07T23:02:39Z</dcterms:modified>
</cp:coreProperties>
</file>